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BuÇalışmaKitabı" defaultThemeVersion="124226"/>
  <bookViews>
    <workbookView xWindow="0" yWindow="0" windowWidth="15840" windowHeight="11205" activeTab="1"/>
  </bookViews>
  <sheets>
    <sheet name="BİLGİ" sheetId="1" r:id="rId1"/>
    <sheet name="KARNE" sheetId="2" r:id="rId2"/>
    <sheet name="Sayfa3" sheetId="3" r:id="rId3"/>
  </sheets>
  <definedNames>
    <definedName name="_xlnm._FilterDatabase" localSheetId="0" hidden="1">BİLGİ!$A$1:$N$37</definedName>
  </definedNames>
  <calcPr calcId="124519"/>
</workbook>
</file>

<file path=xl/calcChain.xml><?xml version="1.0" encoding="utf-8"?>
<calcChain xmlns="http://schemas.openxmlformats.org/spreadsheetml/2006/main">
  <c r="M90" i="1"/>
  <c r="N90"/>
  <c r="U3" l="1"/>
  <c r="V3"/>
  <c r="U4"/>
  <c r="V4"/>
  <c r="U5"/>
  <c r="V5"/>
  <c r="U6"/>
  <c r="V6"/>
  <c r="U7"/>
  <c r="V7"/>
  <c r="U8"/>
  <c r="V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8"/>
  <c r="V58"/>
  <c r="U59"/>
  <c r="V59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74"/>
  <c r="V74"/>
  <c r="U75"/>
  <c r="V75"/>
  <c r="U76"/>
  <c r="V76"/>
  <c r="U77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V2"/>
  <c r="R3"/>
  <c r="S3"/>
  <c r="T3"/>
  <c r="R4"/>
  <c r="S4"/>
  <c r="T4"/>
  <c r="R5"/>
  <c r="S5"/>
  <c r="T5"/>
  <c r="R6"/>
  <c r="S6"/>
  <c r="T6"/>
  <c r="R7"/>
  <c r="S7"/>
  <c r="T7"/>
  <c r="R8"/>
  <c r="S8"/>
  <c r="T8"/>
  <c r="R9"/>
  <c r="S9"/>
  <c r="T9"/>
  <c r="R10"/>
  <c r="S10"/>
  <c r="T10"/>
  <c r="R11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4"/>
  <c r="S84"/>
  <c r="T84"/>
  <c r="R85"/>
  <c r="S85"/>
  <c r="T85"/>
  <c r="R86"/>
  <c r="S86"/>
  <c r="T86"/>
  <c r="R87"/>
  <c r="S87"/>
  <c r="T87"/>
  <c r="R88"/>
  <c r="S88"/>
  <c r="T88"/>
  <c r="S2"/>
  <c r="T2"/>
  <c r="U2"/>
  <c r="R2"/>
  <c r="I8" i="2"/>
  <c r="B8"/>
  <c r="C8"/>
  <c r="G5"/>
  <c r="G4"/>
  <c r="G3"/>
  <c r="C5"/>
  <c r="C4"/>
  <c r="I93" i="1" l="1"/>
  <c r="E93"/>
  <c r="E94"/>
  <c r="I94"/>
  <c r="H93"/>
  <c r="H94"/>
  <c r="G93"/>
  <c r="G94"/>
  <c r="F93"/>
  <c r="F94"/>
  <c r="L90" l="1"/>
  <c r="B34" i="2" l="1"/>
  <c r="D34"/>
  <c r="I34" l="1"/>
  <c r="H34"/>
  <c r="G34"/>
  <c r="F34"/>
  <c r="E34"/>
  <c r="C34"/>
  <c r="G30"/>
  <c r="G31"/>
  <c r="G29"/>
  <c r="C30"/>
  <c r="C31"/>
  <c r="E90" i="1"/>
  <c r="C35" i="2" s="1"/>
  <c r="F90" i="1"/>
  <c r="D35" i="2" s="1"/>
  <c r="G90" i="1"/>
  <c r="E35" i="2" s="1"/>
  <c r="H90" i="1"/>
  <c r="F35" i="2" s="1"/>
  <c r="I90" i="1"/>
  <c r="G35" i="2" s="1"/>
  <c r="J90" i="1"/>
  <c r="H35" i="2" s="1"/>
  <c r="K90" i="1"/>
  <c r="I35" i="2" s="1"/>
  <c r="D90" i="1"/>
  <c r="B35" i="2" s="1"/>
  <c r="B9" l="1"/>
  <c r="I9"/>
  <c r="G9"/>
  <c r="E9"/>
  <c r="C9"/>
  <c r="H9"/>
  <c r="F9"/>
  <c r="D9"/>
  <c r="H8"/>
  <c r="G8"/>
  <c r="F8"/>
  <c r="E8"/>
  <c r="D8"/>
</calcChain>
</file>

<file path=xl/connections.xml><?xml version="1.0" encoding="utf-8"?>
<connections xmlns="http://schemas.openxmlformats.org/spreadsheetml/2006/main">
  <connection id="1" odcFile="C:\Program Files\Microsoft Office\Office14\QUERIES\MSN MoneyCentral Investor Hisse Senetleri.iqy" name="MSN MoneyCentral Investor Hisse Senetleri" type="4" refreshedVersion="0" background="1">
    <webPr parsePre="1" consecutive="1" url="http://moneycentral.msn.com/investor/external/excel/quotes.asp?SYMBOL=[&quot;QUOTE0&quot;,&quot;Aralarına virgül koyarak hisse senedi, fon veya başka bir MSN MoneyCentralInvestor sembolü girin.&quot;]" htmlFormat="all"/>
    <parameters count="1">
      <parameter name="QUOTE0" prompt="Aralarına virgül koyarak hisse senedi, fon veya başka bir MSN MoneyCentralInvestor sembolü girin."/>
    </parameters>
  </connection>
</connections>
</file>

<file path=xl/sharedStrings.xml><?xml version="1.0" encoding="utf-8"?>
<sst xmlns="http://schemas.openxmlformats.org/spreadsheetml/2006/main" count="165" uniqueCount="109">
  <si>
    <t>2. DENEME</t>
  </si>
  <si>
    <t>3. DENEME</t>
  </si>
  <si>
    <t>4. DENEME</t>
  </si>
  <si>
    <t>5. DENEME</t>
  </si>
  <si>
    <t>6. DENEME</t>
  </si>
  <si>
    <t>7. DENEME</t>
  </si>
  <si>
    <t>1. YAZILI</t>
  </si>
  <si>
    <t>2. YAZILI</t>
  </si>
  <si>
    <t>3. YAZILI</t>
  </si>
  <si>
    <t>8. DENEME</t>
  </si>
  <si>
    <t>1. DENEME</t>
  </si>
  <si>
    <t>AD SOYAD</t>
  </si>
  <si>
    <t>NO</t>
  </si>
  <si>
    <t>SINIF</t>
  </si>
  <si>
    <t xml:space="preserve">SINIFI            : </t>
  </si>
  <si>
    <t>DENEME 4</t>
  </si>
  <si>
    <t>DENEME 5</t>
  </si>
  <si>
    <t>DENEME 6</t>
  </si>
  <si>
    <t>DENEME 7</t>
  </si>
  <si>
    <t>DENEME 8</t>
  </si>
  <si>
    <t>NUMARASI:</t>
  </si>
  <si>
    <t>AD SOYAD  :</t>
  </si>
  <si>
    <t>1. YAZILI :</t>
  </si>
  <si>
    <t>2. YAZILI :</t>
  </si>
  <si>
    <t>YÜKSELEN SAYISI</t>
  </si>
  <si>
    <t xml:space="preserve">DÜŞEN SAYISI </t>
  </si>
  <si>
    <t>1-2 FARK</t>
  </si>
  <si>
    <t>2-3 FARK</t>
  </si>
  <si>
    <t>3-4 FARK</t>
  </si>
  <si>
    <t>4-5 FARK</t>
  </si>
  <si>
    <t>SINIF ORTALAMASI</t>
  </si>
  <si>
    <t>OKUL ORTALMASI</t>
  </si>
  <si>
    <t>ÖDEV</t>
  </si>
  <si>
    <t>GENEL ORTALAMA</t>
  </si>
  <si>
    <t>+--ⱶ+--ⱶ-+</t>
  </si>
  <si>
    <t>+ⱶ+++----+</t>
  </si>
  <si>
    <t>+++++++-++</t>
  </si>
  <si>
    <t>+++--+-</t>
  </si>
  <si>
    <t>+ⱶⱶ---+--+</t>
  </si>
  <si>
    <t>++++++++</t>
  </si>
  <si>
    <t>++++++-+++</t>
  </si>
  <si>
    <t>+++++++++</t>
  </si>
  <si>
    <t>+-+++--++</t>
  </si>
  <si>
    <t>++-+++++-+</t>
  </si>
  <si>
    <t>++-ⱶ-++--+</t>
  </si>
  <si>
    <t>--ⱶ--+--+-+</t>
  </si>
  <si>
    <t>+++----+</t>
  </si>
  <si>
    <t>+--------+</t>
  </si>
  <si>
    <t>+-+-ⱶⱶ+-ⱶ-</t>
  </si>
  <si>
    <t>+ⱶ+ⱶ+ⱶ+--+</t>
  </si>
  <si>
    <t>---------+-</t>
  </si>
  <si>
    <t>+++++++-+</t>
  </si>
  <si>
    <t>+-+---+</t>
  </si>
  <si>
    <t>--+ⱶ+------</t>
  </si>
  <si>
    <t>++++++--++</t>
  </si>
  <si>
    <t>+++-+++ⱶ-+</t>
  </si>
  <si>
    <t>++-++++++</t>
  </si>
  <si>
    <t>+++++--+</t>
  </si>
  <si>
    <t>ⱶⱶ--ⱶⱶ--+</t>
  </si>
  <si>
    <t>+-+ⱶ+ⱶⱶ-++</t>
  </si>
  <si>
    <t>ⱶⱶ+--+ⱶⱶ+</t>
  </si>
  <si>
    <t>+++++ⱶ+---+</t>
  </si>
  <si>
    <t>+---ⱶ---</t>
  </si>
  <si>
    <t>++ⱶ+++++++</t>
  </si>
  <si>
    <t>----ⱶ--ⱶ</t>
  </si>
  <si>
    <t>AYŞENUR HATİP</t>
  </si>
  <si>
    <t>BERAY SOYATİK</t>
  </si>
  <si>
    <t>MUHAMMED SALİM GÜLÖREN</t>
  </si>
  <si>
    <t>SERAY YENİAY</t>
  </si>
  <si>
    <t>TUĞBA TURNADİBİ</t>
  </si>
  <si>
    <t>ESİN HIZ</t>
  </si>
  <si>
    <t>ALEYNA KÖKTEN</t>
  </si>
  <si>
    <t>FURKAN BARIŞ ÖZDEMİR</t>
  </si>
  <si>
    <t>HAKAN ÖMÜRBEK</t>
  </si>
  <si>
    <t>CANHÜR KURTOĞLU</t>
  </si>
  <si>
    <t>RAMAZAN GÖRKEM ÇATAL</t>
  </si>
  <si>
    <t>ASLI KARAKİRAZ</t>
  </si>
  <si>
    <t>NURULLAH OYAN</t>
  </si>
  <si>
    <t>SÜLEYMAN YÜCEER</t>
  </si>
  <si>
    <t>İBRAHİM BAŞ</t>
  </si>
  <si>
    <t>EMİNE BÜYÜKSES</t>
  </si>
  <si>
    <t>MUSTAFA KOÇER</t>
  </si>
  <si>
    <t>KEMAL TAŞLI</t>
  </si>
  <si>
    <t>ZAHİDE ÖZBAYRAKÇI</t>
  </si>
  <si>
    <t>MUHAMMED EMİN GÖRGÜLÜ</t>
  </si>
  <si>
    <t>MELİHA ÇİÇEK</t>
  </si>
  <si>
    <t>AHMET ŞATANA</t>
  </si>
  <si>
    <t>MUHAMMED EMİN GÜNDÜZ</t>
  </si>
  <si>
    <t>UĞUR UYSAL</t>
  </si>
  <si>
    <t>ŞEYDA ASENA BÜYÜKÖZ</t>
  </si>
  <si>
    <t>ELİF KILINÇ</t>
  </si>
  <si>
    <t>NİSANUR AKOL</t>
  </si>
  <si>
    <t>EMİNE DOĞAN</t>
  </si>
  <si>
    <t>BETÜL AKÇINAR</t>
  </si>
  <si>
    <t>OSMAN DAŞDÖNER</t>
  </si>
  <si>
    <t>BUĞRAHAN DEMİRGİL</t>
  </si>
  <si>
    <t>EMİNE İLAYDA DOĞAN</t>
  </si>
  <si>
    <t>Mustafa AYGÜN Türkçe Öğretmeni</t>
  </si>
  <si>
    <t>ÜLKÜ ORTAOKULU TÜRKÇE KARNESİ</t>
  </si>
  <si>
    <t>İLAYDA UMAY PERÇİN</t>
  </si>
  <si>
    <t>AYŞENUR SARI</t>
  </si>
  <si>
    <t>BAHAR TAMTÜRK</t>
  </si>
  <si>
    <t>İCLÂL YÜKSEL ÇAKIR</t>
  </si>
  <si>
    <t>7A</t>
  </si>
  <si>
    <t>BİLFEN</t>
  </si>
  <si>
    <t>SEVİYE</t>
  </si>
  <si>
    <t>3. YAZILI :</t>
  </si>
  <si>
    <t>Mustafa AYGÜN            Türkçe Öğretmeni</t>
  </si>
  <si>
    <t>KADEM NUR ÇEVİK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</si>
</sst>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9"/>
      <color indexed="8"/>
      <name val="Palatino Linotype"/>
      <family val="1"/>
      <charset val="162"/>
    </font>
    <font>
      <sz val="11"/>
      <color theme="1"/>
      <name val="Arial Tur"/>
      <charset val="162"/>
    </font>
    <font>
      <sz val="16"/>
      <color theme="1"/>
      <name val="Arial"/>
      <family val="2"/>
      <charset val="162"/>
    </font>
    <font>
      <b/>
      <sz val="9"/>
      <color indexed="8"/>
      <name val="Palatino Linotype"/>
      <family val="1"/>
      <charset val="162"/>
    </font>
    <font>
      <sz val="9"/>
      <color theme="1"/>
      <name val="Palatino Linotype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4" fillId="0" borderId="3" xfId="0" applyFont="1" applyBorder="1" applyAlignment="1"/>
    <xf numFmtId="0" fontId="4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0" fillId="0" borderId="0" xfId="0" applyNumberFormat="1"/>
    <xf numFmtId="0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Alignment="1">
      <alignment horizontal="center" vertical="center" textRotation="90" wrapText="1"/>
    </xf>
    <xf numFmtId="49" fontId="5" fillId="0" borderId="0" xfId="0" applyNumberFormat="1" applyFont="1"/>
    <xf numFmtId="49" fontId="2" fillId="0" borderId="0" xfId="0" applyNumberFormat="1" applyFont="1"/>
    <xf numFmtId="49" fontId="13" fillId="0" borderId="0" xfId="0" applyNumberFormat="1" applyFont="1"/>
    <xf numFmtId="0" fontId="0" fillId="0" borderId="0" xfId="0" applyBorder="1"/>
    <xf numFmtId="1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FF"/>
      <color rgb="FF66FFFF"/>
      <color rgb="FF00CCFF"/>
      <color rgb="FF0099FF"/>
      <color rgb="FF00CC99"/>
      <color rgb="FF00FF00"/>
      <color rgb="FFFF99FF"/>
      <color rgb="FFFFFF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5.1805750667973056E-2"/>
          <c:y val="5.1400554097404488E-2"/>
          <c:w val="0.84366604099524989"/>
          <c:h val="0.86965660542432255"/>
        </c:manualLayout>
      </c:layout>
      <c:barChart>
        <c:barDir val="col"/>
        <c:grouping val="clustered"/>
        <c:ser>
          <c:idx val="0"/>
          <c:order val="0"/>
          <c:tx>
            <c:v>Öğrencinin Neti</c:v>
          </c:tx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KARNE!$B$7:$I$7</c:f>
              <c:strCache>
                <c:ptCount val="8"/>
                <c:pt idx="0">
                  <c:v>BİLFEN</c:v>
                </c:pt>
                <c:pt idx="1">
                  <c:v>SEVİYE</c:v>
                </c:pt>
                <c:pt idx="2">
                  <c:v>BİLFEN</c:v>
                </c:pt>
                <c:pt idx="3">
                  <c:v>DENEME 4</c:v>
                </c:pt>
                <c:pt idx="4">
                  <c:v>DENEME 5</c:v>
                </c:pt>
                <c:pt idx="5">
                  <c:v>DENEME 6</c:v>
                </c:pt>
                <c:pt idx="6">
                  <c:v>DENEME 7</c:v>
                </c:pt>
                <c:pt idx="7">
                  <c:v>DENEME 8</c:v>
                </c:pt>
              </c:strCache>
            </c:strRef>
          </c:cat>
          <c:val>
            <c:numRef>
              <c:f>KARNE!$B$8:$I$8</c:f>
              <c:numCache>
                <c:formatCode>@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Sınıf Ortalaması</c:v>
          </c:tx>
          <c:spPr>
            <a:solidFill>
              <a:srgbClr val="FF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KARNE!$B$7:$I$7</c:f>
              <c:strCache>
                <c:ptCount val="8"/>
                <c:pt idx="0">
                  <c:v>BİLFEN</c:v>
                </c:pt>
                <c:pt idx="1">
                  <c:v>SEVİYE</c:v>
                </c:pt>
                <c:pt idx="2">
                  <c:v>BİLFEN</c:v>
                </c:pt>
                <c:pt idx="3">
                  <c:v>DENEME 4</c:v>
                </c:pt>
                <c:pt idx="4">
                  <c:v>DENEME 5</c:v>
                </c:pt>
                <c:pt idx="5">
                  <c:v>DENEME 6</c:v>
                </c:pt>
                <c:pt idx="6">
                  <c:v>DENEME 7</c:v>
                </c:pt>
                <c:pt idx="7">
                  <c:v>DENEME 8</c:v>
                </c:pt>
              </c:strCache>
            </c:strRef>
          </c:cat>
          <c:val>
            <c:numRef>
              <c:f>KARNE!$B$9:$I$9</c:f>
              <c:numCache>
                <c:formatCode>General</c:formatCode>
                <c:ptCount val="8"/>
                <c:pt idx="0">
                  <c:v>15.771428571428572</c:v>
                </c:pt>
                <c:pt idx="1">
                  <c:v>17.5</c:v>
                </c:pt>
                <c:pt idx="2">
                  <c:v>16.617647058823529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Okul Ortalaması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BİLGİ!$D$91:$K$91</c:f>
              <c:numCache>
                <c:formatCode>General</c:formatCode>
                <c:ptCount val="8"/>
                <c:pt idx="0">
                  <c:v>15</c:v>
                </c:pt>
                <c:pt idx="1">
                  <c:v>18</c:v>
                </c:pt>
                <c:pt idx="2">
                  <c:v>17</c:v>
                </c:pt>
              </c:numCache>
            </c:numRef>
          </c:val>
        </c:ser>
        <c:ser>
          <c:idx val="3"/>
          <c:order val="3"/>
          <c:tx>
            <c:v>Genel Ortalama</c:v>
          </c:tx>
          <c:spPr>
            <a:solidFill>
              <a:srgbClr val="00B0F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BİLGİ!$D$92:$K$92</c:f>
              <c:numCache>
                <c:formatCode>General</c:formatCode>
                <c:ptCount val="8"/>
                <c:pt idx="0">
                  <c:v>12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</c:ser>
        <c:dLbls/>
        <c:overlap val="-10"/>
        <c:axId val="220822528"/>
        <c:axId val="220840704"/>
      </c:barChart>
      <c:catAx>
        <c:axId val="220822528"/>
        <c:scaling>
          <c:orientation val="minMax"/>
        </c:scaling>
        <c:axPos val="b"/>
        <c:numFmt formatCode="General" sourceLinked="0"/>
        <c:tickLblPos val="nextTo"/>
        <c:spPr>
          <a:ln w="38100">
            <a:solidFill>
              <a:schemeClr val="tx1"/>
            </a:solidFill>
          </a:ln>
        </c:spPr>
        <c:crossAx val="220840704"/>
        <c:crosses val="autoZero"/>
        <c:auto val="1"/>
        <c:lblAlgn val="ctr"/>
        <c:lblOffset val="100"/>
      </c:catAx>
      <c:valAx>
        <c:axId val="220840704"/>
        <c:scaling>
          <c:orientation val="minMax"/>
          <c:max val="20"/>
          <c:min val="-1"/>
        </c:scaling>
        <c:axPos val="l"/>
        <c:majorGridlines/>
        <c:numFmt formatCode="@" sourceLinked="1"/>
        <c:tickLblPos val="nextTo"/>
        <c:crossAx val="220822528"/>
        <c:crosses val="autoZero"/>
        <c:crossBetween val="between"/>
        <c:majorUnit val="1"/>
      </c:valAx>
      <c:spPr>
        <a:gradFill>
          <a:gsLst>
            <a:gs pos="63749">
              <a:srgbClr val="FFFFB1"/>
            </a:gs>
            <a:gs pos="53346">
              <a:srgbClr val="FFFFCC"/>
            </a:gs>
            <a:gs pos="92900">
              <a:srgbClr val="FFFF66"/>
            </a:gs>
            <a:gs pos="0">
              <a:srgbClr val="FFFFCC">
                <a:lumMod val="58000"/>
                <a:lumOff val="42000"/>
              </a:srgbClr>
            </a:gs>
            <a:gs pos="23750">
              <a:srgbClr val="FFFFFF"/>
            </a:gs>
            <a:gs pos="50000">
              <a:srgbClr val="FFFFCC"/>
            </a:gs>
            <a:gs pos="100000">
              <a:srgbClr val="FFFF99"/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6971063500783363"/>
          <c:y val="9.2208734324876071E-2"/>
          <c:w val="0.13028936499216681"/>
          <c:h val="0.44559601924759407"/>
        </c:manualLayout>
      </c:layout>
    </c:legend>
    <c:plotVisOnly val="1"/>
    <c:dispBlanksAs val="gap"/>
  </c:chart>
  <c:spPr>
    <a:gradFill>
      <a:gsLst>
        <a:gs pos="0">
          <a:srgbClr val="CCFFFF">
            <a:alpha val="33000"/>
          </a:srgbClr>
        </a:gs>
        <a:gs pos="100000">
          <a:srgbClr val="66FFFF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5.1805750667973056E-2"/>
          <c:y val="5.1400554097404488E-2"/>
          <c:w val="0.84366604099524989"/>
          <c:h val="0.86965660542432255"/>
        </c:manualLayout>
      </c:layout>
      <c:barChart>
        <c:barDir val="col"/>
        <c:grouping val="clustered"/>
        <c:ser>
          <c:idx val="0"/>
          <c:order val="0"/>
          <c:tx>
            <c:v>Öğrencinin Neti</c:v>
          </c:tx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KARNE!$B$7:$I$7</c:f>
              <c:strCache>
                <c:ptCount val="8"/>
                <c:pt idx="0">
                  <c:v>BİLFEN</c:v>
                </c:pt>
                <c:pt idx="1">
                  <c:v>SEVİYE</c:v>
                </c:pt>
                <c:pt idx="2">
                  <c:v>BİLFEN</c:v>
                </c:pt>
                <c:pt idx="3">
                  <c:v>DENEME 4</c:v>
                </c:pt>
                <c:pt idx="4">
                  <c:v>DENEME 5</c:v>
                </c:pt>
                <c:pt idx="5">
                  <c:v>DENEME 6</c:v>
                </c:pt>
                <c:pt idx="6">
                  <c:v>DENEME 7</c:v>
                </c:pt>
                <c:pt idx="7">
                  <c:v>DENEME 8</c:v>
                </c:pt>
              </c:strCache>
            </c:strRef>
          </c:cat>
          <c:val>
            <c:numRef>
              <c:f>KARNE!$B$34:$I$34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Sınıf Ortalaması</c:v>
          </c:tx>
          <c:spPr>
            <a:solidFill>
              <a:srgbClr val="FF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KARNE!$B$7:$I$7</c:f>
              <c:strCache>
                <c:ptCount val="8"/>
                <c:pt idx="0">
                  <c:v>BİLFEN</c:v>
                </c:pt>
                <c:pt idx="1">
                  <c:v>SEVİYE</c:v>
                </c:pt>
                <c:pt idx="2">
                  <c:v>BİLFEN</c:v>
                </c:pt>
                <c:pt idx="3">
                  <c:v>DENEME 4</c:v>
                </c:pt>
                <c:pt idx="4">
                  <c:v>DENEME 5</c:v>
                </c:pt>
                <c:pt idx="5">
                  <c:v>DENEME 6</c:v>
                </c:pt>
                <c:pt idx="6">
                  <c:v>DENEME 7</c:v>
                </c:pt>
                <c:pt idx="7">
                  <c:v>DENEME 8</c:v>
                </c:pt>
              </c:strCache>
            </c:strRef>
          </c:cat>
          <c:val>
            <c:numRef>
              <c:f>KARNE!$B$9:$I$9</c:f>
              <c:numCache>
                <c:formatCode>General</c:formatCode>
                <c:ptCount val="8"/>
                <c:pt idx="0">
                  <c:v>15.771428571428572</c:v>
                </c:pt>
                <c:pt idx="1">
                  <c:v>17.5</c:v>
                </c:pt>
                <c:pt idx="2">
                  <c:v>16.617647058823529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Okul Ortalaması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BİLGİ!$D$91:$K$91</c:f>
              <c:numCache>
                <c:formatCode>General</c:formatCode>
                <c:ptCount val="8"/>
                <c:pt idx="0">
                  <c:v>15</c:v>
                </c:pt>
                <c:pt idx="1">
                  <c:v>18</c:v>
                </c:pt>
                <c:pt idx="2">
                  <c:v>17</c:v>
                </c:pt>
              </c:numCache>
            </c:numRef>
          </c:val>
        </c:ser>
        <c:ser>
          <c:idx val="3"/>
          <c:order val="3"/>
          <c:tx>
            <c:v>Genel Ortalama</c:v>
          </c:tx>
          <c:spPr>
            <a:solidFill>
              <a:srgbClr val="00B0F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r-T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BİLGİ!$D$92:$K$92</c:f>
              <c:numCache>
                <c:formatCode>General</c:formatCode>
                <c:ptCount val="8"/>
                <c:pt idx="0">
                  <c:v>12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</c:ser>
        <c:dLbls/>
        <c:overlap val="-9"/>
        <c:axId val="241733632"/>
        <c:axId val="241735168"/>
      </c:barChart>
      <c:catAx>
        <c:axId val="241733632"/>
        <c:scaling>
          <c:orientation val="minMax"/>
        </c:scaling>
        <c:axPos val="b"/>
        <c:numFmt formatCode="General" sourceLinked="0"/>
        <c:tickLblPos val="nextTo"/>
        <c:spPr>
          <a:ln w="38100">
            <a:solidFill>
              <a:schemeClr val="tx1"/>
            </a:solidFill>
          </a:ln>
        </c:spPr>
        <c:crossAx val="241735168"/>
        <c:crosses val="autoZero"/>
        <c:auto val="1"/>
        <c:lblAlgn val="ctr"/>
        <c:lblOffset val="100"/>
      </c:catAx>
      <c:valAx>
        <c:axId val="241735168"/>
        <c:scaling>
          <c:orientation val="minMax"/>
          <c:max val="20"/>
          <c:min val="-1"/>
        </c:scaling>
        <c:axPos val="l"/>
        <c:majorGridlines/>
        <c:numFmt formatCode="General" sourceLinked="1"/>
        <c:tickLblPos val="nextTo"/>
        <c:crossAx val="241733632"/>
        <c:crosses val="autoZero"/>
        <c:crossBetween val="between"/>
        <c:majorUnit val="1"/>
      </c:valAx>
      <c:spPr>
        <a:gradFill>
          <a:gsLst>
            <a:gs pos="63749">
              <a:srgbClr val="FFFFB1"/>
            </a:gs>
            <a:gs pos="53346">
              <a:srgbClr val="FFFFCC"/>
            </a:gs>
            <a:gs pos="92900">
              <a:srgbClr val="FFFF66"/>
            </a:gs>
            <a:gs pos="0">
              <a:srgbClr val="FFFFCC">
                <a:lumMod val="58000"/>
                <a:lumOff val="42000"/>
              </a:srgbClr>
            </a:gs>
            <a:gs pos="23750">
              <a:srgbClr val="FFFFFF"/>
            </a:gs>
            <a:gs pos="50000">
              <a:srgbClr val="FFFFCC"/>
            </a:gs>
            <a:gs pos="100000">
              <a:srgbClr val="FFFF99"/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7811577041241962"/>
          <c:y val="0.10609762321376499"/>
          <c:w val="0.1218842295875807"/>
          <c:h val="0.45948490813648335"/>
        </c:manualLayout>
      </c:layout>
    </c:legend>
    <c:plotVisOnly val="1"/>
    <c:dispBlanksAs val="gap"/>
  </c:chart>
  <c:spPr>
    <a:gradFill>
      <a:gsLst>
        <a:gs pos="0">
          <a:srgbClr val="CCFFFF">
            <a:alpha val="31000"/>
          </a:srgbClr>
        </a:gs>
        <a:gs pos="100000">
          <a:srgbClr val="66FFFF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133350</xdr:rowOff>
    </xdr:from>
    <xdr:to>
      <xdr:col>9</xdr:col>
      <xdr:colOff>323850</xdr:colOff>
      <xdr:row>23</xdr:row>
      <xdr:rowOff>95250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34</xdr:row>
      <xdr:rowOff>133349</xdr:rowOff>
    </xdr:from>
    <xdr:to>
      <xdr:col>9</xdr:col>
      <xdr:colOff>419100</xdr:colOff>
      <xdr:row>49</xdr:row>
      <xdr:rowOff>104774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V94"/>
  <sheetViews>
    <sheetView zoomScale="90" zoomScaleNormal="90" workbookViewId="0">
      <selection activeCell="J85" sqref="J85"/>
    </sheetView>
  </sheetViews>
  <sheetFormatPr defaultRowHeight="15"/>
  <cols>
    <col min="1" max="1" width="5.28515625" customWidth="1"/>
    <col min="2" max="2" width="4.42578125" customWidth="1"/>
    <col min="3" max="3" width="29.7109375" customWidth="1"/>
    <col min="4" max="14" width="6.7109375" customWidth="1"/>
    <col min="15" max="15" width="9.140625" customWidth="1"/>
    <col min="16" max="16" width="11.140625" style="13" hidden="1" customWidth="1"/>
    <col min="17" max="17" width="9.140625" customWidth="1"/>
  </cols>
  <sheetData>
    <row r="1" spans="1:22" s="1" customFormat="1" ht="64.5" customHeight="1">
      <c r="A1" s="1" t="s">
        <v>12</v>
      </c>
      <c r="B1" s="1" t="s">
        <v>13</v>
      </c>
      <c r="C1" s="1" t="s">
        <v>11</v>
      </c>
      <c r="D1" s="1" t="s">
        <v>10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9</v>
      </c>
      <c r="L1" s="1" t="s">
        <v>6</v>
      </c>
      <c r="M1" s="1" t="s">
        <v>7</v>
      </c>
      <c r="N1" s="1" t="s">
        <v>8</v>
      </c>
      <c r="P1" s="26" t="s">
        <v>32</v>
      </c>
      <c r="R1" s="1" t="s">
        <v>26</v>
      </c>
      <c r="S1" s="1" t="s">
        <v>27</v>
      </c>
      <c r="T1" s="1" t="s">
        <v>28</v>
      </c>
      <c r="U1" s="1" t="s">
        <v>29</v>
      </c>
    </row>
    <row r="2" spans="1:22">
      <c r="A2" s="31">
        <v>44</v>
      </c>
      <c r="B2" s="35" t="s">
        <v>103</v>
      </c>
      <c r="C2" s="34" t="s">
        <v>65</v>
      </c>
      <c r="D2">
        <v>17</v>
      </c>
      <c r="E2">
        <v>17</v>
      </c>
      <c r="F2">
        <v>19</v>
      </c>
      <c r="J2" s="13"/>
      <c r="L2">
        <v>100</v>
      </c>
      <c r="M2">
        <v>100</v>
      </c>
      <c r="P2" s="29" t="s">
        <v>34</v>
      </c>
      <c r="R2">
        <f>E2-D2</f>
        <v>0</v>
      </c>
      <c r="S2">
        <f t="shared" ref="S2:V2" si="0">F2-E2</f>
        <v>2</v>
      </c>
      <c r="T2">
        <f t="shared" si="0"/>
        <v>-19</v>
      </c>
      <c r="U2">
        <f t="shared" si="0"/>
        <v>0</v>
      </c>
      <c r="V2">
        <f t="shared" si="0"/>
        <v>0</v>
      </c>
    </row>
    <row r="3" spans="1:22">
      <c r="A3" s="31">
        <v>55</v>
      </c>
      <c r="B3" s="35" t="s">
        <v>103</v>
      </c>
      <c r="C3" s="32" t="s">
        <v>66</v>
      </c>
      <c r="D3">
        <v>18</v>
      </c>
      <c r="E3">
        <v>19</v>
      </c>
      <c r="F3">
        <v>20</v>
      </c>
      <c r="L3">
        <v>100</v>
      </c>
      <c r="M3">
        <v>100</v>
      </c>
      <c r="P3" s="13" t="s">
        <v>35</v>
      </c>
      <c r="R3">
        <f t="shared" ref="R3:R65" si="1">E3-D3</f>
        <v>1</v>
      </c>
      <c r="S3">
        <f t="shared" ref="S3:S65" si="2">F3-E3</f>
        <v>1</v>
      </c>
      <c r="T3">
        <f t="shared" ref="T3:T65" si="3">G3-F3</f>
        <v>-20</v>
      </c>
      <c r="U3">
        <f t="shared" ref="U3:U65" si="4">H3-G3</f>
        <v>0</v>
      </c>
      <c r="V3">
        <f t="shared" ref="V3:V65" si="5">I3-H3</f>
        <v>0</v>
      </c>
    </row>
    <row r="4" spans="1:22">
      <c r="A4" s="31">
        <v>57</v>
      </c>
      <c r="B4" s="35" t="s">
        <v>103</v>
      </c>
      <c r="C4" s="32" t="s">
        <v>67</v>
      </c>
      <c r="D4">
        <v>16</v>
      </c>
      <c r="E4">
        <v>18</v>
      </c>
      <c r="F4">
        <v>14</v>
      </c>
      <c r="L4">
        <v>95</v>
      </c>
      <c r="M4">
        <v>100</v>
      </c>
      <c r="P4" s="13" t="s">
        <v>36</v>
      </c>
      <c r="R4">
        <f t="shared" si="1"/>
        <v>2</v>
      </c>
      <c r="S4">
        <f t="shared" si="2"/>
        <v>-4</v>
      </c>
      <c r="T4">
        <f t="shared" si="3"/>
        <v>-14</v>
      </c>
      <c r="U4">
        <f t="shared" si="4"/>
        <v>0</v>
      </c>
      <c r="V4">
        <f t="shared" si="5"/>
        <v>0</v>
      </c>
    </row>
    <row r="5" spans="1:22">
      <c r="A5" s="31">
        <v>105</v>
      </c>
      <c r="B5" s="35" t="s">
        <v>103</v>
      </c>
      <c r="C5" s="32" t="s">
        <v>68</v>
      </c>
      <c r="D5">
        <v>13</v>
      </c>
      <c r="E5">
        <v>17</v>
      </c>
      <c r="F5">
        <v>19</v>
      </c>
      <c r="L5">
        <v>95</v>
      </c>
      <c r="M5">
        <v>100</v>
      </c>
      <c r="P5" s="13" t="s">
        <v>37</v>
      </c>
      <c r="R5">
        <f t="shared" si="1"/>
        <v>4</v>
      </c>
      <c r="S5">
        <f t="shared" si="2"/>
        <v>2</v>
      </c>
      <c r="T5">
        <f t="shared" si="3"/>
        <v>-19</v>
      </c>
      <c r="U5">
        <f t="shared" si="4"/>
        <v>0</v>
      </c>
      <c r="V5">
        <f t="shared" si="5"/>
        <v>0</v>
      </c>
    </row>
    <row r="6" spans="1:22">
      <c r="A6" s="31">
        <v>129</v>
      </c>
      <c r="B6" s="35" t="s">
        <v>103</v>
      </c>
      <c r="C6" s="32" t="s">
        <v>69</v>
      </c>
      <c r="D6">
        <v>15</v>
      </c>
      <c r="E6">
        <v>19</v>
      </c>
      <c r="F6">
        <v>18</v>
      </c>
      <c r="L6">
        <v>95</v>
      </c>
      <c r="M6">
        <v>95</v>
      </c>
      <c r="P6" s="13" t="s">
        <v>38</v>
      </c>
      <c r="R6">
        <f t="shared" si="1"/>
        <v>4</v>
      </c>
      <c r="S6">
        <f t="shared" si="2"/>
        <v>-1</v>
      </c>
      <c r="T6">
        <f t="shared" si="3"/>
        <v>-18</v>
      </c>
      <c r="U6">
        <f t="shared" si="4"/>
        <v>0</v>
      </c>
      <c r="V6">
        <f t="shared" si="5"/>
        <v>0</v>
      </c>
    </row>
    <row r="7" spans="1:22">
      <c r="A7" s="31">
        <v>134</v>
      </c>
      <c r="B7" s="35" t="s">
        <v>103</v>
      </c>
      <c r="C7" s="32" t="s">
        <v>70</v>
      </c>
      <c r="D7">
        <v>8</v>
      </c>
      <c r="E7">
        <v>15</v>
      </c>
      <c r="F7">
        <v>12</v>
      </c>
      <c r="L7">
        <v>80</v>
      </c>
      <c r="M7">
        <v>95</v>
      </c>
      <c r="P7" s="13" t="s">
        <v>39</v>
      </c>
      <c r="R7">
        <f t="shared" si="1"/>
        <v>7</v>
      </c>
      <c r="S7">
        <f t="shared" si="2"/>
        <v>-3</v>
      </c>
      <c r="T7">
        <f t="shared" si="3"/>
        <v>-12</v>
      </c>
      <c r="U7">
        <f t="shared" si="4"/>
        <v>0</v>
      </c>
      <c r="V7">
        <f t="shared" si="5"/>
        <v>0</v>
      </c>
    </row>
    <row r="8" spans="1:22">
      <c r="A8" s="31">
        <v>152</v>
      </c>
      <c r="B8" s="35" t="s">
        <v>103</v>
      </c>
      <c r="C8" s="32" t="s">
        <v>71</v>
      </c>
      <c r="D8">
        <v>20</v>
      </c>
      <c r="E8">
        <v>20</v>
      </c>
      <c r="F8">
        <v>20</v>
      </c>
      <c r="L8">
        <v>100</v>
      </c>
      <c r="M8">
        <v>100</v>
      </c>
      <c r="P8" s="13" t="s">
        <v>40</v>
      </c>
      <c r="R8">
        <f t="shared" si="1"/>
        <v>0</v>
      </c>
      <c r="S8">
        <f t="shared" si="2"/>
        <v>0</v>
      </c>
      <c r="T8">
        <f t="shared" si="3"/>
        <v>-20</v>
      </c>
      <c r="U8">
        <f t="shared" si="4"/>
        <v>0</v>
      </c>
      <c r="V8">
        <f t="shared" si="5"/>
        <v>0</v>
      </c>
    </row>
    <row r="9" spans="1:22">
      <c r="A9" s="31">
        <v>158</v>
      </c>
      <c r="B9" s="35" t="s">
        <v>103</v>
      </c>
      <c r="C9" s="32" t="s">
        <v>72</v>
      </c>
      <c r="D9">
        <v>16</v>
      </c>
      <c r="E9">
        <v>18</v>
      </c>
      <c r="L9">
        <v>90</v>
      </c>
      <c r="M9">
        <v>90</v>
      </c>
      <c r="P9" s="13" t="s">
        <v>41</v>
      </c>
      <c r="R9">
        <f t="shared" si="1"/>
        <v>2</v>
      </c>
      <c r="S9">
        <f t="shared" si="2"/>
        <v>-18</v>
      </c>
      <c r="T9">
        <f t="shared" si="3"/>
        <v>0</v>
      </c>
      <c r="U9">
        <f t="shared" si="4"/>
        <v>0</v>
      </c>
      <c r="V9">
        <f t="shared" si="5"/>
        <v>0</v>
      </c>
    </row>
    <row r="10" spans="1:22">
      <c r="A10" s="31">
        <v>162</v>
      </c>
      <c r="B10" s="35" t="s">
        <v>103</v>
      </c>
      <c r="C10" s="32" t="s">
        <v>73</v>
      </c>
      <c r="D10">
        <v>18</v>
      </c>
      <c r="E10">
        <v>19</v>
      </c>
      <c r="F10">
        <v>20</v>
      </c>
      <c r="L10">
        <v>100</v>
      </c>
      <c r="M10">
        <v>100</v>
      </c>
      <c r="P10" s="13" t="s">
        <v>42</v>
      </c>
      <c r="R10">
        <f t="shared" si="1"/>
        <v>1</v>
      </c>
      <c r="S10">
        <f t="shared" si="2"/>
        <v>1</v>
      </c>
      <c r="T10">
        <f t="shared" si="3"/>
        <v>-20</v>
      </c>
      <c r="U10">
        <f t="shared" si="4"/>
        <v>0</v>
      </c>
      <c r="V10">
        <f t="shared" si="5"/>
        <v>0</v>
      </c>
    </row>
    <row r="11" spans="1:22">
      <c r="A11" s="31">
        <v>167</v>
      </c>
      <c r="B11" s="35" t="s">
        <v>103</v>
      </c>
      <c r="C11" s="32" t="s">
        <v>95</v>
      </c>
      <c r="D11">
        <v>14</v>
      </c>
      <c r="E11">
        <v>17</v>
      </c>
      <c r="F11">
        <v>17</v>
      </c>
      <c r="L11">
        <v>90</v>
      </c>
      <c r="M11">
        <v>85</v>
      </c>
      <c r="P11" s="13" t="s">
        <v>41</v>
      </c>
      <c r="R11">
        <f t="shared" si="1"/>
        <v>3</v>
      </c>
      <c r="S11">
        <f t="shared" si="2"/>
        <v>0</v>
      </c>
      <c r="T11">
        <f t="shared" si="3"/>
        <v>-17</v>
      </c>
      <c r="U11">
        <f t="shared" si="4"/>
        <v>0</v>
      </c>
      <c r="V11">
        <f t="shared" si="5"/>
        <v>0</v>
      </c>
    </row>
    <row r="12" spans="1:22">
      <c r="A12" s="31">
        <v>168</v>
      </c>
      <c r="B12" s="35" t="s">
        <v>103</v>
      </c>
      <c r="C12" s="32" t="s">
        <v>74</v>
      </c>
      <c r="D12">
        <v>17</v>
      </c>
      <c r="E12">
        <v>18</v>
      </c>
      <c r="F12">
        <v>19</v>
      </c>
      <c r="L12">
        <v>100</v>
      </c>
      <c r="M12">
        <v>100</v>
      </c>
      <c r="P12" s="13" t="s">
        <v>43</v>
      </c>
      <c r="R12">
        <f t="shared" si="1"/>
        <v>1</v>
      </c>
      <c r="S12">
        <f t="shared" si="2"/>
        <v>1</v>
      </c>
      <c r="T12">
        <f t="shared" si="3"/>
        <v>-19</v>
      </c>
      <c r="U12">
        <f t="shared" si="4"/>
        <v>0</v>
      </c>
      <c r="V12">
        <f t="shared" si="5"/>
        <v>0</v>
      </c>
    </row>
    <row r="13" spans="1:22">
      <c r="A13" s="31">
        <v>184</v>
      </c>
      <c r="B13" s="35" t="s">
        <v>103</v>
      </c>
      <c r="C13" s="32" t="s">
        <v>75</v>
      </c>
      <c r="D13">
        <v>16</v>
      </c>
      <c r="E13">
        <v>19</v>
      </c>
      <c r="F13">
        <v>19</v>
      </c>
      <c r="L13">
        <v>100</v>
      </c>
      <c r="M13">
        <v>100</v>
      </c>
      <c r="P13" s="13" t="s">
        <v>41</v>
      </c>
      <c r="R13">
        <f t="shared" si="1"/>
        <v>3</v>
      </c>
      <c r="S13">
        <f t="shared" si="2"/>
        <v>0</v>
      </c>
      <c r="T13">
        <f t="shared" si="3"/>
        <v>-19</v>
      </c>
      <c r="U13">
        <f t="shared" si="4"/>
        <v>0</v>
      </c>
      <c r="V13">
        <f t="shared" si="5"/>
        <v>0</v>
      </c>
    </row>
    <row r="14" spans="1:22">
      <c r="A14" s="31">
        <v>185</v>
      </c>
      <c r="B14" s="35" t="s">
        <v>103</v>
      </c>
      <c r="C14" s="32" t="s">
        <v>76</v>
      </c>
      <c r="D14">
        <v>17</v>
      </c>
      <c r="E14">
        <v>17</v>
      </c>
      <c r="L14">
        <v>100</v>
      </c>
      <c r="M14">
        <v>100</v>
      </c>
      <c r="P14" s="13" t="s">
        <v>44</v>
      </c>
      <c r="R14">
        <f t="shared" si="1"/>
        <v>0</v>
      </c>
      <c r="S14">
        <f t="shared" si="2"/>
        <v>-17</v>
      </c>
      <c r="T14">
        <f t="shared" si="3"/>
        <v>0</v>
      </c>
      <c r="U14">
        <f t="shared" si="4"/>
        <v>0</v>
      </c>
      <c r="V14">
        <f t="shared" si="5"/>
        <v>0</v>
      </c>
    </row>
    <row r="15" spans="1:22">
      <c r="A15" s="31">
        <v>191</v>
      </c>
      <c r="B15" s="35" t="s">
        <v>103</v>
      </c>
      <c r="C15" s="32" t="s">
        <v>77</v>
      </c>
      <c r="D15">
        <v>12</v>
      </c>
      <c r="E15">
        <v>18</v>
      </c>
      <c r="F15">
        <v>16</v>
      </c>
      <c r="L15">
        <v>85</v>
      </c>
      <c r="M15">
        <v>80</v>
      </c>
      <c r="P15" s="13" t="s">
        <v>45</v>
      </c>
      <c r="R15">
        <f t="shared" si="1"/>
        <v>6</v>
      </c>
      <c r="S15">
        <f t="shared" si="2"/>
        <v>-2</v>
      </c>
      <c r="T15">
        <f t="shared" si="3"/>
        <v>-16</v>
      </c>
      <c r="U15">
        <f t="shared" si="4"/>
        <v>0</v>
      </c>
      <c r="V15">
        <f t="shared" si="5"/>
        <v>0</v>
      </c>
    </row>
    <row r="16" spans="1:22">
      <c r="A16" s="31">
        <v>192</v>
      </c>
      <c r="B16" s="35" t="s">
        <v>103</v>
      </c>
      <c r="C16" s="32" t="s">
        <v>78</v>
      </c>
      <c r="E16">
        <v>15</v>
      </c>
      <c r="L16">
        <v>100</v>
      </c>
      <c r="M16">
        <v>100</v>
      </c>
      <c r="P16" s="13" t="s">
        <v>46</v>
      </c>
      <c r="R16">
        <f t="shared" si="1"/>
        <v>15</v>
      </c>
      <c r="S16">
        <f t="shared" si="2"/>
        <v>-15</v>
      </c>
      <c r="T16">
        <f t="shared" si="3"/>
        <v>0</v>
      </c>
      <c r="U16">
        <f t="shared" si="4"/>
        <v>0</v>
      </c>
      <c r="V16">
        <f t="shared" si="5"/>
        <v>0</v>
      </c>
    </row>
    <row r="17" spans="1:22">
      <c r="A17" s="31">
        <v>204</v>
      </c>
      <c r="B17" s="35" t="s">
        <v>103</v>
      </c>
      <c r="C17" s="32" t="s">
        <v>79</v>
      </c>
      <c r="D17">
        <v>13</v>
      </c>
      <c r="E17">
        <v>15</v>
      </c>
      <c r="F17">
        <v>11</v>
      </c>
      <c r="L17">
        <v>60</v>
      </c>
      <c r="M17">
        <v>60</v>
      </c>
      <c r="P17" s="13" t="s">
        <v>47</v>
      </c>
      <c r="R17">
        <f t="shared" si="1"/>
        <v>2</v>
      </c>
      <c r="S17">
        <f t="shared" si="2"/>
        <v>-4</v>
      </c>
      <c r="T17">
        <f t="shared" si="3"/>
        <v>-11</v>
      </c>
      <c r="U17">
        <f t="shared" si="4"/>
        <v>0</v>
      </c>
      <c r="V17">
        <f t="shared" si="5"/>
        <v>0</v>
      </c>
    </row>
    <row r="18" spans="1:22">
      <c r="A18" s="31">
        <v>206</v>
      </c>
      <c r="B18" s="35" t="s">
        <v>103</v>
      </c>
      <c r="C18" s="32" t="s">
        <v>80</v>
      </c>
      <c r="D18">
        <v>19</v>
      </c>
      <c r="E18">
        <v>18</v>
      </c>
      <c r="F18">
        <v>18</v>
      </c>
      <c r="L18">
        <v>100</v>
      </c>
      <c r="M18">
        <v>100</v>
      </c>
      <c r="P18" s="13" t="s">
        <v>48</v>
      </c>
      <c r="R18">
        <f t="shared" si="1"/>
        <v>-1</v>
      </c>
      <c r="S18">
        <f t="shared" si="2"/>
        <v>0</v>
      </c>
      <c r="T18">
        <f t="shared" si="3"/>
        <v>-18</v>
      </c>
      <c r="U18">
        <f t="shared" si="4"/>
        <v>0</v>
      </c>
      <c r="V18">
        <f t="shared" si="5"/>
        <v>0</v>
      </c>
    </row>
    <row r="19" spans="1:22">
      <c r="A19" s="31">
        <v>217</v>
      </c>
      <c r="B19" s="35" t="s">
        <v>103</v>
      </c>
      <c r="C19" s="32" t="s">
        <v>81</v>
      </c>
      <c r="D19">
        <v>13</v>
      </c>
      <c r="E19">
        <v>20</v>
      </c>
      <c r="F19">
        <v>16</v>
      </c>
      <c r="L19">
        <v>100</v>
      </c>
      <c r="M19">
        <v>100</v>
      </c>
      <c r="P19" s="13" t="s">
        <v>49</v>
      </c>
      <c r="R19">
        <f t="shared" si="1"/>
        <v>7</v>
      </c>
      <c r="S19">
        <f t="shared" si="2"/>
        <v>-4</v>
      </c>
      <c r="T19">
        <f t="shared" si="3"/>
        <v>-16</v>
      </c>
      <c r="U19">
        <f t="shared" si="4"/>
        <v>0</v>
      </c>
      <c r="V19">
        <f t="shared" si="5"/>
        <v>0</v>
      </c>
    </row>
    <row r="20" spans="1:22">
      <c r="A20" s="31">
        <v>221</v>
      </c>
      <c r="B20" s="35" t="s">
        <v>103</v>
      </c>
      <c r="C20" s="32" t="s">
        <v>82</v>
      </c>
      <c r="D20">
        <v>17</v>
      </c>
      <c r="E20">
        <v>15</v>
      </c>
      <c r="F20">
        <v>17</v>
      </c>
      <c r="L20">
        <v>100</v>
      </c>
      <c r="M20">
        <v>95</v>
      </c>
      <c r="P20" s="13" t="s">
        <v>50</v>
      </c>
      <c r="R20">
        <f t="shared" si="1"/>
        <v>-2</v>
      </c>
      <c r="S20">
        <f t="shared" si="2"/>
        <v>2</v>
      </c>
      <c r="T20">
        <f t="shared" si="3"/>
        <v>-17</v>
      </c>
      <c r="U20">
        <f t="shared" si="4"/>
        <v>0</v>
      </c>
      <c r="V20">
        <f t="shared" si="5"/>
        <v>0</v>
      </c>
    </row>
    <row r="21" spans="1:22">
      <c r="A21" s="31">
        <v>239</v>
      </c>
      <c r="B21" s="35" t="s">
        <v>103</v>
      </c>
      <c r="C21" s="32" t="s">
        <v>99</v>
      </c>
      <c r="D21">
        <v>18</v>
      </c>
      <c r="E21">
        <v>15</v>
      </c>
      <c r="F21">
        <v>13</v>
      </c>
      <c r="L21">
        <v>100</v>
      </c>
      <c r="M21">
        <v>100</v>
      </c>
      <c r="P21" s="13" t="s">
        <v>51</v>
      </c>
      <c r="R21">
        <f t="shared" si="1"/>
        <v>-3</v>
      </c>
      <c r="S21">
        <f t="shared" si="2"/>
        <v>-2</v>
      </c>
      <c r="T21">
        <f t="shared" si="3"/>
        <v>-13</v>
      </c>
      <c r="U21">
        <f t="shared" si="4"/>
        <v>0</v>
      </c>
      <c r="V21">
        <f t="shared" si="5"/>
        <v>0</v>
      </c>
    </row>
    <row r="22" spans="1:22">
      <c r="A22" s="31">
        <v>246</v>
      </c>
      <c r="B22" s="35" t="s">
        <v>103</v>
      </c>
      <c r="C22" s="32" t="s">
        <v>83</v>
      </c>
      <c r="D22">
        <v>11</v>
      </c>
      <c r="E22">
        <v>14</v>
      </c>
      <c r="F22">
        <v>14</v>
      </c>
      <c r="L22">
        <v>95</v>
      </c>
      <c r="M22">
        <v>95</v>
      </c>
      <c r="P22" s="13" t="s">
        <v>52</v>
      </c>
      <c r="R22">
        <f t="shared" si="1"/>
        <v>3</v>
      </c>
      <c r="S22">
        <f t="shared" si="2"/>
        <v>0</v>
      </c>
      <c r="T22">
        <f t="shared" si="3"/>
        <v>-14</v>
      </c>
      <c r="U22">
        <f t="shared" si="4"/>
        <v>0</v>
      </c>
      <c r="V22">
        <f t="shared" si="5"/>
        <v>0</v>
      </c>
    </row>
    <row r="23" spans="1:22">
      <c r="A23" s="31">
        <v>248</v>
      </c>
      <c r="B23" s="35" t="s">
        <v>103</v>
      </c>
      <c r="C23" s="32" t="s">
        <v>84</v>
      </c>
      <c r="D23">
        <v>13</v>
      </c>
      <c r="F23">
        <v>16</v>
      </c>
      <c r="L23">
        <v>100</v>
      </c>
      <c r="M23">
        <v>95</v>
      </c>
      <c r="P23" s="13" t="s">
        <v>53</v>
      </c>
      <c r="R23">
        <f t="shared" si="1"/>
        <v>-13</v>
      </c>
      <c r="S23">
        <f t="shared" si="2"/>
        <v>16</v>
      </c>
      <c r="T23">
        <f t="shared" si="3"/>
        <v>-16</v>
      </c>
      <c r="U23">
        <f t="shared" si="4"/>
        <v>0</v>
      </c>
      <c r="V23">
        <f t="shared" si="5"/>
        <v>0</v>
      </c>
    </row>
    <row r="24" spans="1:22">
      <c r="A24" s="31">
        <v>255</v>
      </c>
      <c r="B24" s="35" t="s">
        <v>103</v>
      </c>
      <c r="C24" s="32" t="s">
        <v>85</v>
      </c>
      <c r="D24">
        <v>20</v>
      </c>
      <c r="E24">
        <v>19</v>
      </c>
      <c r="F24">
        <v>20</v>
      </c>
      <c r="L24">
        <v>100</v>
      </c>
      <c r="M24">
        <v>100</v>
      </c>
      <c r="P24" s="13" t="s">
        <v>54</v>
      </c>
      <c r="R24">
        <f t="shared" si="1"/>
        <v>-1</v>
      </c>
      <c r="S24">
        <f t="shared" si="2"/>
        <v>1</v>
      </c>
      <c r="T24">
        <f t="shared" si="3"/>
        <v>-20</v>
      </c>
      <c r="U24">
        <f t="shared" si="4"/>
        <v>0</v>
      </c>
      <c r="V24">
        <f t="shared" si="5"/>
        <v>0</v>
      </c>
    </row>
    <row r="25" spans="1:22">
      <c r="A25" s="31">
        <v>256</v>
      </c>
      <c r="B25" s="35" t="s">
        <v>103</v>
      </c>
      <c r="C25" s="32" t="s">
        <v>86</v>
      </c>
      <c r="D25">
        <v>16</v>
      </c>
      <c r="F25">
        <v>13</v>
      </c>
      <c r="L25">
        <v>90</v>
      </c>
      <c r="M25">
        <v>80</v>
      </c>
      <c r="P25" s="13" t="s">
        <v>36</v>
      </c>
      <c r="R25">
        <f t="shared" si="1"/>
        <v>-16</v>
      </c>
      <c r="S25">
        <f t="shared" si="2"/>
        <v>13</v>
      </c>
      <c r="T25">
        <f t="shared" si="3"/>
        <v>-13</v>
      </c>
      <c r="U25">
        <f t="shared" si="4"/>
        <v>0</v>
      </c>
      <c r="V25">
        <f t="shared" si="5"/>
        <v>0</v>
      </c>
    </row>
    <row r="26" spans="1:22">
      <c r="A26" s="31">
        <v>273</v>
      </c>
      <c r="B26" s="35" t="s">
        <v>103</v>
      </c>
      <c r="C26" s="32" t="s">
        <v>96</v>
      </c>
      <c r="D26">
        <v>17</v>
      </c>
      <c r="E26">
        <v>19</v>
      </c>
      <c r="F26">
        <v>11</v>
      </c>
      <c r="L26">
        <v>100</v>
      </c>
      <c r="M26">
        <v>100</v>
      </c>
      <c r="P26" s="13" t="s">
        <v>55</v>
      </c>
      <c r="R26">
        <f t="shared" si="1"/>
        <v>2</v>
      </c>
      <c r="S26">
        <f t="shared" si="2"/>
        <v>-8</v>
      </c>
      <c r="T26">
        <f t="shared" si="3"/>
        <v>-11</v>
      </c>
      <c r="U26">
        <f t="shared" si="4"/>
        <v>0</v>
      </c>
      <c r="V26">
        <f t="shared" si="5"/>
        <v>0</v>
      </c>
    </row>
    <row r="27" spans="1:22">
      <c r="A27" s="31">
        <v>287</v>
      </c>
      <c r="B27" s="35" t="s">
        <v>103</v>
      </c>
      <c r="C27" s="32" t="s">
        <v>87</v>
      </c>
      <c r="D27">
        <v>13</v>
      </c>
      <c r="E27">
        <v>17</v>
      </c>
      <c r="F27">
        <v>15</v>
      </c>
      <c r="L27">
        <v>90</v>
      </c>
      <c r="M27">
        <v>95</v>
      </c>
      <c r="P27" s="13" t="s">
        <v>56</v>
      </c>
      <c r="R27">
        <f t="shared" si="1"/>
        <v>4</v>
      </c>
      <c r="S27">
        <f t="shared" si="2"/>
        <v>-2</v>
      </c>
      <c r="T27">
        <f t="shared" si="3"/>
        <v>-15</v>
      </c>
      <c r="U27">
        <f t="shared" si="4"/>
        <v>0</v>
      </c>
      <c r="V27">
        <f t="shared" si="5"/>
        <v>0</v>
      </c>
    </row>
    <row r="28" spans="1:22">
      <c r="A28" s="31">
        <v>297</v>
      </c>
      <c r="B28" s="35" t="s">
        <v>103</v>
      </c>
      <c r="C28" s="32" t="s">
        <v>88</v>
      </c>
      <c r="D28">
        <v>13</v>
      </c>
      <c r="E28">
        <v>17</v>
      </c>
      <c r="F28">
        <v>17</v>
      </c>
      <c r="L28">
        <v>90</v>
      </c>
      <c r="M28">
        <v>85</v>
      </c>
      <c r="P28" s="13" t="s">
        <v>57</v>
      </c>
      <c r="R28">
        <f t="shared" si="1"/>
        <v>4</v>
      </c>
      <c r="S28">
        <f t="shared" si="2"/>
        <v>0</v>
      </c>
      <c r="T28">
        <f t="shared" si="3"/>
        <v>-17</v>
      </c>
      <c r="U28">
        <f t="shared" si="4"/>
        <v>0</v>
      </c>
      <c r="V28">
        <f t="shared" si="5"/>
        <v>0</v>
      </c>
    </row>
    <row r="29" spans="1:22">
      <c r="A29" s="31">
        <v>306</v>
      </c>
      <c r="B29" s="35" t="s">
        <v>103</v>
      </c>
      <c r="C29" s="32" t="s">
        <v>89</v>
      </c>
      <c r="D29">
        <v>20</v>
      </c>
      <c r="E29">
        <v>19</v>
      </c>
      <c r="F29">
        <v>19</v>
      </c>
      <c r="L29">
        <v>100</v>
      </c>
      <c r="M29">
        <v>100</v>
      </c>
      <c r="P29" s="13" t="s">
        <v>41</v>
      </c>
      <c r="R29">
        <f t="shared" si="1"/>
        <v>-1</v>
      </c>
      <c r="S29">
        <f t="shared" si="2"/>
        <v>0</v>
      </c>
      <c r="T29">
        <f t="shared" si="3"/>
        <v>-19</v>
      </c>
      <c r="U29">
        <f t="shared" si="4"/>
        <v>0</v>
      </c>
      <c r="V29">
        <f t="shared" si="5"/>
        <v>0</v>
      </c>
    </row>
    <row r="30" spans="1:22">
      <c r="A30" s="31">
        <v>311</v>
      </c>
      <c r="B30" s="35" t="s">
        <v>103</v>
      </c>
      <c r="C30" s="32" t="s">
        <v>90</v>
      </c>
      <c r="D30">
        <v>19</v>
      </c>
      <c r="E30">
        <v>18</v>
      </c>
      <c r="F30">
        <v>20</v>
      </c>
      <c r="L30">
        <v>100</v>
      </c>
      <c r="M30">
        <v>100</v>
      </c>
      <c r="P30" s="13" t="s">
        <v>58</v>
      </c>
      <c r="R30">
        <f t="shared" si="1"/>
        <v>-1</v>
      </c>
      <c r="S30">
        <f t="shared" si="2"/>
        <v>2</v>
      </c>
      <c r="T30">
        <f t="shared" si="3"/>
        <v>-20</v>
      </c>
      <c r="U30">
        <f t="shared" si="4"/>
        <v>0</v>
      </c>
      <c r="V30">
        <f t="shared" si="5"/>
        <v>0</v>
      </c>
    </row>
    <row r="31" spans="1:22">
      <c r="A31" s="31">
        <v>338</v>
      </c>
      <c r="B31" s="35" t="s">
        <v>103</v>
      </c>
      <c r="C31" s="32" t="s">
        <v>91</v>
      </c>
      <c r="D31">
        <v>14</v>
      </c>
      <c r="E31">
        <v>18</v>
      </c>
      <c r="F31">
        <v>16</v>
      </c>
      <c r="L31">
        <v>95</v>
      </c>
      <c r="M31">
        <v>100</v>
      </c>
      <c r="P31" s="13" t="s">
        <v>59</v>
      </c>
      <c r="R31">
        <f t="shared" si="1"/>
        <v>4</v>
      </c>
      <c r="S31">
        <f t="shared" si="2"/>
        <v>-2</v>
      </c>
      <c r="T31">
        <f t="shared" si="3"/>
        <v>-16</v>
      </c>
      <c r="U31">
        <f t="shared" si="4"/>
        <v>0</v>
      </c>
      <c r="V31">
        <f t="shared" si="5"/>
        <v>0</v>
      </c>
    </row>
    <row r="32" spans="1:22">
      <c r="A32" s="31">
        <v>345</v>
      </c>
      <c r="B32" s="35" t="s">
        <v>103</v>
      </c>
      <c r="C32" s="32" t="s">
        <v>92</v>
      </c>
      <c r="D32">
        <v>10</v>
      </c>
      <c r="E32">
        <v>16</v>
      </c>
      <c r="F32">
        <v>14</v>
      </c>
      <c r="L32">
        <v>80</v>
      </c>
      <c r="M32">
        <v>100</v>
      </c>
      <c r="P32" s="13" t="s">
        <v>60</v>
      </c>
      <c r="R32">
        <f t="shared" si="1"/>
        <v>6</v>
      </c>
      <c r="S32">
        <f t="shared" si="2"/>
        <v>-2</v>
      </c>
      <c r="T32">
        <f t="shared" si="3"/>
        <v>-14</v>
      </c>
      <c r="U32">
        <f t="shared" si="4"/>
        <v>0</v>
      </c>
      <c r="V32">
        <f t="shared" si="5"/>
        <v>0</v>
      </c>
    </row>
    <row r="33" spans="1:22">
      <c r="A33" s="33">
        <v>432</v>
      </c>
      <c r="B33" s="35" t="s">
        <v>103</v>
      </c>
      <c r="C33" s="32" t="s">
        <v>93</v>
      </c>
      <c r="D33">
        <v>20</v>
      </c>
      <c r="E33">
        <v>17</v>
      </c>
      <c r="F33">
        <v>19</v>
      </c>
      <c r="L33">
        <v>100</v>
      </c>
      <c r="M33">
        <v>100</v>
      </c>
      <c r="P33" s="13" t="s">
        <v>61</v>
      </c>
      <c r="R33">
        <f t="shared" si="1"/>
        <v>-3</v>
      </c>
      <c r="S33">
        <f t="shared" si="2"/>
        <v>2</v>
      </c>
      <c r="T33">
        <f t="shared" si="3"/>
        <v>-19</v>
      </c>
      <c r="U33">
        <f t="shared" si="4"/>
        <v>0</v>
      </c>
      <c r="V33">
        <f t="shared" si="5"/>
        <v>0</v>
      </c>
    </row>
    <row r="34" spans="1:22">
      <c r="A34" s="31">
        <v>460</v>
      </c>
      <c r="B34" s="35" t="s">
        <v>103</v>
      </c>
      <c r="C34" s="32" t="s">
        <v>108</v>
      </c>
      <c r="F34">
        <v>9</v>
      </c>
      <c r="M34">
        <v>75</v>
      </c>
      <c r="P34" s="13" t="s">
        <v>62</v>
      </c>
      <c r="R34">
        <f t="shared" si="1"/>
        <v>0</v>
      </c>
      <c r="S34">
        <f t="shared" si="2"/>
        <v>9</v>
      </c>
      <c r="T34">
        <f t="shared" si="3"/>
        <v>-9</v>
      </c>
      <c r="U34">
        <f t="shared" si="4"/>
        <v>0</v>
      </c>
      <c r="V34">
        <f t="shared" si="5"/>
        <v>0</v>
      </c>
    </row>
    <row r="35" spans="1:22">
      <c r="A35" s="31">
        <v>492</v>
      </c>
      <c r="B35" s="35" t="s">
        <v>103</v>
      </c>
      <c r="C35" s="32" t="s">
        <v>94</v>
      </c>
      <c r="D35">
        <v>15</v>
      </c>
      <c r="E35">
        <v>15</v>
      </c>
      <c r="F35">
        <v>18</v>
      </c>
      <c r="L35">
        <v>100</v>
      </c>
      <c r="M35">
        <v>95</v>
      </c>
      <c r="P35" s="13" t="s">
        <v>63</v>
      </c>
      <c r="R35">
        <f t="shared" si="1"/>
        <v>0</v>
      </c>
      <c r="S35">
        <f t="shared" si="2"/>
        <v>3</v>
      </c>
      <c r="T35">
        <f t="shared" si="3"/>
        <v>-18</v>
      </c>
      <c r="U35">
        <f t="shared" si="4"/>
        <v>0</v>
      </c>
      <c r="V35">
        <f t="shared" si="5"/>
        <v>0</v>
      </c>
    </row>
    <row r="36" spans="1:22">
      <c r="A36" s="31">
        <v>600</v>
      </c>
      <c r="B36" s="35" t="s">
        <v>103</v>
      </c>
      <c r="C36" s="32" t="s">
        <v>102</v>
      </c>
      <c r="D36">
        <v>20</v>
      </c>
      <c r="E36">
        <v>19</v>
      </c>
      <c r="F36">
        <v>19</v>
      </c>
      <c r="L36">
        <v>100</v>
      </c>
      <c r="M36">
        <v>100</v>
      </c>
      <c r="P36" s="13" t="s">
        <v>64</v>
      </c>
      <c r="R36">
        <f t="shared" si="1"/>
        <v>-1</v>
      </c>
      <c r="S36">
        <f t="shared" si="2"/>
        <v>0</v>
      </c>
      <c r="T36">
        <f t="shared" si="3"/>
        <v>-19</v>
      </c>
      <c r="U36">
        <f t="shared" si="4"/>
        <v>0</v>
      </c>
      <c r="V36">
        <f t="shared" si="5"/>
        <v>0</v>
      </c>
    </row>
    <row r="37" spans="1:22">
      <c r="A37" s="31">
        <v>774</v>
      </c>
      <c r="B37" s="35" t="s">
        <v>103</v>
      </c>
      <c r="C37" s="32" t="s">
        <v>100</v>
      </c>
      <c r="D37">
        <v>14</v>
      </c>
      <c r="E37">
        <v>19</v>
      </c>
      <c r="F37">
        <v>18</v>
      </c>
      <c r="L37">
        <v>100</v>
      </c>
      <c r="M37">
        <v>100</v>
      </c>
      <c r="R37">
        <f t="shared" si="1"/>
        <v>5</v>
      </c>
      <c r="S37">
        <f t="shared" si="2"/>
        <v>-1</v>
      </c>
      <c r="T37">
        <f t="shared" si="3"/>
        <v>-18</v>
      </c>
      <c r="U37">
        <f t="shared" si="4"/>
        <v>0</v>
      </c>
      <c r="V37">
        <f t="shared" si="5"/>
        <v>0</v>
      </c>
    </row>
    <row r="38" spans="1:22">
      <c r="A38" s="31">
        <v>995</v>
      </c>
      <c r="B38" s="35" t="s">
        <v>103</v>
      </c>
      <c r="C38" s="32" t="s">
        <v>101</v>
      </c>
      <c r="D38">
        <v>20</v>
      </c>
      <c r="E38">
        <v>19</v>
      </c>
      <c r="F38">
        <v>19</v>
      </c>
      <c r="L38">
        <v>100</v>
      </c>
      <c r="M38">
        <v>100</v>
      </c>
      <c r="R38">
        <f t="shared" si="1"/>
        <v>-1</v>
      </c>
      <c r="S38">
        <f t="shared" si="2"/>
        <v>0</v>
      </c>
      <c r="T38">
        <f t="shared" si="3"/>
        <v>-19</v>
      </c>
      <c r="U38">
        <f t="shared" si="4"/>
        <v>0</v>
      </c>
      <c r="V38">
        <f t="shared" si="5"/>
        <v>0</v>
      </c>
    </row>
    <row r="39" spans="1:22">
      <c r="R39">
        <f t="shared" si="1"/>
        <v>0</v>
      </c>
      <c r="S39">
        <f t="shared" si="2"/>
        <v>0</v>
      </c>
      <c r="T39">
        <f t="shared" si="3"/>
        <v>0</v>
      </c>
      <c r="U39">
        <f t="shared" si="4"/>
        <v>0</v>
      </c>
      <c r="V39">
        <f t="shared" si="5"/>
        <v>0</v>
      </c>
    </row>
    <row r="40" spans="1:22">
      <c r="R40">
        <f t="shared" si="1"/>
        <v>0</v>
      </c>
      <c r="S40">
        <f t="shared" si="2"/>
        <v>0</v>
      </c>
      <c r="T40">
        <f t="shared" si="3"/>
        <v>0</v>
      </c>
      <c r="U40">
        <f t="shared" si="4"/>
        <v>0</v>
      </c>
      <c r="V40">
        <f t="shared" si="5"/>
        <v>0</v>
      </c>
    </row>
    <row r="41" spans="1:22">
      <c r="R41">
        <f t="shared" si="1"/>
        <v>0</v>
      </c>
      <c r="S41">
        <f t="shared" si="2"/>
        <v>0</v>
      </c>
      <c r="T41">
        <f t="shared" si="3"/>
        <v>0</v>
      </c>
      <c r="U41">
        <f t="shared" si="4"/>
        <v>0</v>
      </c>
      <c r="V41">
        <f t="shared" si="5"/>
        <v>0</v>
      </c>
    </row>
    <row r="42" spans="1:22">
      <c r="R42">
        <f t="shared" si="1"/>
        <v>0</v>
      </c>
      <c r="S42">
        <f t="shared" si="2"/>
        <v>0</v>
      </c>
      <c r="T42">
        <f t="shared" si="3"/>
        <v>0</v>
      </c>
      <c r="U42">
        <f t="shared" si="4"/>
        <v>0</v>
      </c>
      <c r="V42">
        <f t="shared" si="5"/>
        <v>0</v>
      </c>
    </row>
    <row r="43" spans="1:22">
      <c r="R43">
        <f t="shared" si="1"/>
        <v>0</v>
      </c>
      <c r="S43">
        <f t="shared" si="2"/>
        <v>0</v>
      </c>
      <c r="T43">
        <f t="shared" si="3"/>
        <v>0</v>
      </c>
      <c r="U43">
        <f t="shared" si="4"/>
        <v>0</v>
      </c>
      <c r="V43">
        <f t="shared" si="5"/>
        <v>0</v>
      </c>
    </row>
    <row r="44" spans="1:22">
      <c r="R44">
        <f t="shared" si="1"/>
        <v>0</v>
      </c>
      <c r="S44">
        <f t="shared" si="2"/>
        <v>0</v>
      </c>
      <c r="T44">
        <f t="shared" si="3"/>
        <v>0</v>
      </c>
      <c r="U44">
        <f t="shared" si="4"/>
        <v>0</v>
      </c>
      <c r="V44">
        <f t="shared" si="5"/>
        <v>0</v>
      </c>
    </row>
    <row r="45" spans="1:22">
      <c r="R45">
        <f t="shared" si="1"/>
        <v>0</v>
      </c>
      <c r="S45">
        <f t="shared" si="2"/>
        <v>0</v>
      </c>
      <c r="T45">
        <f t="shared" si="3"/>
        <v>0</v>
      </c>
      <c r="U45">
        <f t="shared" si="4"/>
        <v>0</v>
      </c>
      <c r="V45">
        <f t="shared" si="5"/>
        <v>0</v>
      </c>
    </row>
    <row r="46" spans="1:22">
      <c r="R46">
        <f t="shared" si="1"/>
        <v>0</v>
      </c>
      <c r="S46">
        <f t="shared" si="2"/>
        <v>0</v>
      </c>
      <c r="T46">
        <f t="shared" si="3"/>
        <v>0</v>
      </c>
      <c r="U46">
        <f t="shared" si="4"/>
        <v>0</v>
      </c>
      <c r="V46">
        <f t="shared" si="5"/>
        <v>0</v>
      </c>
    </row>
    <row r="47" spans="1:22">
      <c r="R47">
        <f t="shared" si="1"/>
        <v>0</v>
      </c>
      <c r="S47">
        <f t="shared" si="2"/>
        <v>0</v>
      </c>
      <c r="T47">
        <f t="shared" si="3"/>
        <v>0</v>
      </c>
      <c r="U47">
        <f t="shared" si="4"/>
        <v>0</v>
      </c>
      <c r="V47">
        <f t="shared" si="5"/>
        <v>0</v>
      </c>
    </row>
    <row r="48" spans="1:22">
      <c r="R48">
        <f t="shared" si="1"/>
        <v>0</v>
      </c>
      <c r="S48">
        <f t="shared" si="2"/>
        <v>0</v>
      </c>
      <c r="T48">
        <f t="shared" si="3"/>
        <v>0</v>
      </c>
      <c r="U48">
        <f t="shared" si="4"/>
        <v>0</v>
      </c>
      <c r="V48">
        <f t="shared" si="5"/>
        <v>0</v>
      </c>
    </row>
    <row r="49" spans="18:22">
      <c r="R49">
        <f t="shared" si="1"/>
        <v>0</v>
      </c>
      <c r="S49">
        <f t="shared" si="2"/>
        <v>0</v>
      </c>
      <c r="T49">
        <f t="shared" si="3"/>
        <v>0</v>
      </c>
      <c r="U49">
        <f t="shared" si="4"/>
        <v>0</v>
      </c>
      <c r="V49">
        <f t="shared" si="5"/>
        <v>0</v>
      </c>
    </row>
    <row r="50" spans="18:22">
      <c r="R50">
        <f t="shared" si="1"/>
        <v>0</v>
      </c>
      <c r="S50">
        <f t="shared" si="2"/>
        <v>0</v>
      </c>
      <c r="T50">
        <f t="shared" si="3"/>
        <v>0</v>
      </c>
      <c r="U50">
        <f t="shared" si="4"/>
        <v>0</v>
      </c>
      <c r="V50">
        <f t="shared" si="5"/>
        <v>0</v>
      </c>
    </row>
    <row r="51" spans="18:22">
      <c r="R51">
        <f t="shared" si="1"/>
        <v>0</v>
      </c>
      <c r="S51">
        <f t="shared" si="2"/>
        <v>0</v>
      </c>
      <c r="T51">
        <f t="shared" si="3"/>
        <v>0</v>
      </c>
      <c r="U51">
        <f t="shared" si="4"/>
        <v>0</v>
      </c>
      <c r="V51">
        <f t="shared" si="5"/>
        <v>0</v>
      </c>
    </row>
    <row r="52" spans="18:22">
      <c r="R52">
        <f t="shared" si="1"/>
        <v>0</v>
      </c>
      <c r="S52">
        <f t="shared" si="2"/>
        <v>0</v>
      </c>
      <c r="T52">
        <f t="shared" si="3"/>
        <v>0</v>
      </c>
      <c r="U52">
        <f t="shared" si="4"/>
        <v>0</v>
      </c>
      <c r="V52">
        <f t="shared" si="5"/>
        <v>0</v>
      </c>
    </row>
    <row r="53" spans="18:22">
      <c r="R53">
        <f t="shared" si="1"/>
        <v>0</v>
      </c>
      <c r="S53">
        <f t="shared" si="2"/>
        <v>0</v>
      </c>
      <c r="T53">
        <f t="shared" si="3"/>
        <v>0</v>
      </c>
      <c r="U53">
        <f t="shared" si="4"/>
        <v>0</v>
      </c>
      <c r="V53">
        <f t="shared" si="5"/>
        <v>0</v>
      </c>
    </row>
    <row r="54" spans="18:22">
      <c r="R54">
        <f t="shared" si="1"/>
        <v>0</v>
      </c>
      <c r="S54">
        <f t="shared" si="2"/>
        <v>0</v>
      </c>
      <c r="T54">
        <f t="shared" si="3"/>
        <v>0</v>
      </c>
      <c r="U54">
        <f t="shared" si="4"/>
        <v>0</v>
      </c>
      <c r="V54">
        <f t="shared" si="5"/>
        <v>0</v>
      </c>
    </row>
    <row r="55" spans="18:22">
      <c r="R55">
        <f t="shared" si="1"/>
        <v>0</v>
      </c>
      <c r="S55">
        <f t="shared" si="2"/>
        <v>0</v>
      </c>
      <c r="T55">
        <f t="shared" si="3"/>
        <v>0</v>
      </c>
      <c r="U55">
        <f t="shared" si="4"/>
        <v>0</v>
      </c>
      <c r="V55">
        <f t="shared" si="5"/>
        <v>0</v>
      </c>
    </row>
    <row r="56" spans="18:22">
      <c r="R56">
        <f t="shared" si="1"/>
        <v>0</v>
      </c>
      <c r="S56">
        <f t="shared" si="2"/>
        <v>0</v>
      </c>
      <c r="T56">
        <f t="shared" si="3"/>
        <v>0</v>
      </c>
      <c r="U56">
        <f t="shared" si="4"/>
        <v>0</v>
      </c>
      <c r="V56">
        <f t="shared" si="5"/>
        <v>0</v>
      </c>
    </row>
    <row r="57" spans="18:22">
      <c r="R57">
        <f t="shared" si="1"/>
        <v>0</v>
      </c>
      <c r="S57">
        <f t="shared" si="2"/>
        <v>0</v>
      </c>
      <c r="T57">
        <f t="shared" si="3"/>
        <v>0</v>
      </c>
      <c r="U57">
        <f t="shared" si="4"/>
        <v>0</v>
      </c>
      <c r="V57">
        <f t="shared" si="5"/>
        <v>0</v>
      </c>
    </row>
    <row r="58" spans="18:22">
      <c r="R58">
        <f t="shared" si="1"/>
        <v>0</v>
      </c>
      <c r="S58">
        <f t="shared" si="2"/>
        <v>0</v>
      </c>
      <c r="T58">
        <f t="shared" si="3"/>
        <v>0</v>
      </c>
      <c r="U58">
        <f t="shared" si="4"/>
        <v>0</v>
      </c>
      <c r="V58">
        <f t="shared" si="5"/>
        <v>0</v>
      </c>
    </row>
    <row r="59" spans="18:22">
      <c r="R59">
        <f t="shared" si="1"/>
        <v>0</v>
      </c>
      <c r="S59">
        <f t="shared" si="2"/>
        <v>0</v>
      </c>
      <c r="T59">
        <f t="shared" si="3"/>
        <v>0</v>
      </c>
      <c r="U59">
        <f t="shared" si="4"/>
        <v>0</v>
      </c>
      <c r="V59">
        <f t="shared" si="5"/>
        <v>0</v>
      </c>
    </row>
    <row r="60" spans="18:22">
      <c r="R60">
        <f t="shared" si="1"/>
        <v>0</v>
      </c>
      <c r="S60">
        <f t="shared" si="2"/>
        <v>0</v>
      </c>
      <c r="T60">
        <f t="shared" si="3"/>
        <v>0</v>
      </c>
      <c r="U60">
        <f t="shared" si="4"/>
        <v>0</v>
      </c>
      <c r="V60">
        <f t="shared" si="5"/>
        <v>0</v>
      </c>
    </row>
    <row r="61" spans="18:22">
      <c r="R61">
        <f t="shared" si="1"/>
        <v>0</v>
      </c>
      <c r="S61">
        <f t="shared" si="2"/>
        <v>0</v>
      </c>
      <c r="T61">
        <f t="shared" si="3"/>
        <v>0</v>
      </c>
      <c r="U61">
        <f t="shared" si="4"/>
        <v>0</v>
      </c>
      <c r="V61">
        <f t="shared" si="5"/>
        <v>0</v>
      </c>
    </row>
    <row r="62" spans="18:22">
      <c r="R62">
        <f t="shared" si="1"/>
        <v>0</v>
      </c>
      <c r="S62">
        <f t="shared" si="2"/>
        <v>0</v>
      </c>
      <c r="T62">
        <f t="shared" si="3"/>
        <v>0</v>
      </c>
      <c r="U62">
        <f t="shared" si="4"/>
        <v>0</v>
      </c>
      <c r="V62">
        <f t="shared" si="5"/>
        <v>0</v>
      </c>
    </row>
    <row r="63" spans="18:22">
      <c r="R63">
        <f t="shared" si="1"/>
        <v>0</v>
      </c>
      <c r="S63">
        <f t="shared" si="2"/>
        <v>0</v>
      </c>
      <c r="T63">
        <f t="shared" si="3"/>
        <v>0</v>
      </c>
      <c r="U63">
        <f t="shared" si="4"/>
        <v>0</v>
      </c>
      <c r="V63">
        <f t="shared" si="5"/>
        <v>0</v>
      </c>
    </row>
    <row r="64" spans="18:22">
      <c r="R64">
        <f t="shared" si="1"/>
        <v>0</v>
      </c>
      <c r="S64">
        <f t="shared" si="2"/>
        <v>0</v>
      </c>
      <c r="T64">
        <f t="shared" si="3"/>
        <v>0</v>
      </c>
      <c r="U64">
        <f t="shared" si="4"/>
        <v>0</v>
      </c>
      <c r="V64">
        <f t="shared" si="5"/>
        <v>0</v>
      </c>
    </row>
    <row r="65" spans="18:22">
      <c r="R65">
        <f t="shared" si="1"/>
        <v>0</v>
      </c>
      <c r="S65">
        <f t="shared" si="2"/>
        <v>0</v>
      </c>
      <c r="T65">
        <f t="shared" si="3"/>
        <v>0</v>
      </c>
      <c r="U65">
        <f t="shared" si="4"/>
        <v>0</v>
      </c>
      <c r="V65">
        <f t="shared" si="5"/>
        <v>0</v>
      </c>
    </row>
    <row r="66" spans="18:22">
      <c r="R66">
        <f t="shared" ref="R66:R88" si="6">E66-D66</f>
        <v>0</v>
      </c>
      <c r="S66">
        <f t="shared" ref="S66:S88" si="7">F66-E66</f>
        <v>0</v>
      </c>
      <c r="T66">
        <f t="shared" ref="T66:T88" si="8">G66-F66</f>
        <v>0</v>
      </c>
      <c r="U66">
        <f t="shared" ref="U66:U88" si="9">H66-G66</f>
        <v>0</v>
      </c>
      <c r="V66">
        <f t="shared" ref="V66:V88" si="10">I66-H66</f>
        <v>0</v>
      </c>
    </row>
    <row r="67" spans="18:22">
      <c r="R67">
        <f t="shared" si="6"/>
        <v>0</v>
      </c>
      <c r="S67">
        <f t="shared" si="7"/>
        <v>0</v>
      </c>
      <c r="T67">
        <f t="shared" si="8"/>
        <v>0</v>
      </c>
      <c r="U67">
        <f t="shared" si="9"/>
        <v>0</v>
      </c>
      <c r="V67">
        <f t="shared" si="10"/>
        <v>0</v>
      </c>
    </row>
    <row r="68" spans="18:22">
      <c r="R68">
        <f t="shared" si="6"/>
        <v>0</v>
      </c>
      <c r="S68">
        <f t="shared" si="7"/>
        <v>0</v>
      </c>
      <c r="T68">
        <f t="shared" si="8"/>
        <v>0</v>
      </c>
      <c r="U68">
        <f t="shared" si="9"/>
        <v>0</v>
      </c>
      <c r="V68">
        <f t="shared" si="10"/>
        <v>0</v>
      </c>
    </row>
    <row r="69" spans="18:22">
      <c r="R69">
        <f t="shared" si="6"/>
        <v>0</v>
      </c>
      <c r="S69">
        <f t="shared" si="7"/>
        <v>0</v>
      </c>
      <c r="T69">
        <f t="shared" si="8"/>
        <v>0</v>
      </c>
      <c r="U69">
        <f t="shared" si="9"/>
        <v>0</v>
      </c>
      <c r="V69">
        <f t="shared" si="10"/>
        <v>0</v>
      </c>
    </row>
    <row r="70" spans="18:22">
      <c r="R70">
        <f t="shared" si="6"/>
        <v>0</v>
      </c>
      <c r="S70">
        <f t="shared" si="7"/>
        <v>0</v>
      </c>
      <c r="T70">
        <f t="shared" si="8"/>
        <v>0</v>
      </c>
      <c r="U70">
        <f t="shared" si="9"/>
        <v>0</v>
      </c>
      <c r="V70">
        <f t="shared" si="10"/>
        <v>0</v>
      </c>
    </row>
    <row r="71" spans="18:22">
      <c r="R71">
        <f t="shared" si="6"/>
        <v>0</v>
      </c>
      <c r="S71">
        <f t="shared" si="7"/>
        <v>0</v>
      </c>
      <c r="T71">
        <f t="shared" si="8"/>
        <v>0</v>
      </c>
      <c r="U71">
        <f t="shared" si="9"/>
        <v>0</v>
      </c>
      <c r="V71">
        <f t="shared" si="10"/>
        <v>0</v>
      </c>
    </row>
    <row r="72" spans="18:22">
      <c r="R72">
        <f t="shared" si="6"/>
        <v>0</v>
      </c>
      <c r="S72">
        <f t="shared" si="7"/>
        <v>0</v>
      </c>
      <c r="T72">
        <f t="shared" si="8"/>
        <v>0</v>
      </c>
      <c r="U72">
        <f t="shared" si="9"/>
        <v>0</v>
      </c>
      <c r="V72">
        <f t="shared" si="10"/>
        <v>0</v>
      </c>
    </row>
    <row r="73" spans="18:22">
      <c r="R73">
        <f t="shared" si="6"/>
        <v>0</v>
      </c>
      <c r="S73">
        <f t="shared" si="7"/>
        <v>0</v>
      </c>
      <c r="T73">
        <f t="shared" si="8"/>
        <v>0</v>
      </c>
      <c r="U73">
        <f t="shared" si="9"/>
        <v>0</v>
      </c>
      <c r="V73">
        <f t="shared" si="10"/>
        <v>0</v>
      </c>
    </row>
    <row r="74" spans="18:22">
      <c r="R74">
        <f t="shared" si="6"/>
        <v>0</v>
      </c>
      <c r="S74">
        <f t="shared" si="7"/>
        <v>0</v>
      </c>
      <c r="T74">
        <f t="shared" si="8"/>
        <v>0</v>
      </c>
      <c r="U74">
        <f t="shared" si="9"/>
        <v>0</v>
      </c>
      <c r="V74">
        <f t="shared" si="10"/>
        <v>0</v>
      </c>
    </row>
    <row r="75" spans="18:22">
      <c r="R75">
        <f t="shared" si="6"/>
        <v>0</v>
      </c>
      <c r="S75">
        <f t="shared" si="7"/>
        <v>0</v>
      </c>
      <c r="T75">
        <f t="shared" si="8"/>
        <v>0</v>
      </c>
      <c r="U75">
        <f t="shared" si="9"/>
        <v>0</v>
      </c>
      <c r="V75">
        <f t="shared" si="10"/>
        <v>0</v>
      </c>
    </row>
    <row r="76" spans="18:22">
      <c r="R76">
        <f t="shared" si="6"/>
        <v>0</v>
      </c>
      <c r="S76">
        <f t="shared" si="7"/>
        <v>0</v>
      </c>
      <c r="T76">
        <f t="shared" si="8"/>
        <v>0</v>
      </c>
      <c r="U76">
        <f t="shared" si="9"/>
        <v>0</v>
      </c>
      <c r="V76">
        <f t="shared" si="10"/>
        <v>0</v>
      </c>
    </row>
    <row r="77" spans="18:22">
      <c r="R77">
        <f t="shared" si="6"/>
        <v>0</v>
      </c>
      <c r="S77">
        <f t="shared" si="7"/>
        <v>0</v>
      </c>
      <c r="T77">
        <f t="shared" si="8"/>
        <v>0</v>
      </c>
      <c r="U77">
        <f t="shared" si="9"/>
        <v>0</v>
      </c>
      <c r="V77">
        <f t="shared" si="10"/>
        <v>0</v>
      </c>
    </row>
    <row r="78" spans="18:22">
      <c r="R78">
        <f t="shared" si="6"/>
        <v>0</v>
      </c>
      <c r="S78">
        <f t="shared" si="7"/>
        <v>0</v>
      </c>
      <c r="T78">
        <f t="shared" si="8"/>
        <v>0</v>
      </c>
      <c r="U78">
        <f t="shared" si="9"/>
        <v>0</v>
      </c>
      <c r="V78">
        <f t="shared" si="10"/>
        <v>0</v>
      </c>
    </row>
    <row r="79" spans="18:22">
      <c r="R79">
        <f t="shared" si="6"/>
        <v>0</v>
      </c>
      <c r="S79">
        <f t="shared" si="7"/>
        <v>0</v>
      </c>
      <c r="T79">
        <f t="shared" si="8"/>
        <v>0</v>
      </c>
      <c r="U79">
        <f t="shared" si="9"/>
        <v>0</v>
      </c>
      <c r="V79">
        <f t="shared" si="10"/>
        <v>0</v>
      </c>
    </row>
    <row r="80" spans="18:22">
      <c r="R80">
        <f t="shared" si="6"/>
        <v>0</v>
      </c>
      <c r="S80">
        <f t="shared" si="7"/>
        <v>0</v>
      </c>
      <c r="T80">
        <f t="shared" si="8"/>
        <v>0</v>
      </c>
      <c r="U80">
        <f t="shared" si="9"/>
        <v>0</v>
      </c>
      <c r="V80">
        <f t="shared" si="10"/>
        <v>0</v>
      </c>
    </row>
    <row r="81" spans="3:22">
      <c r="R81">
        <f t="shared" si="6"/>
        <v>0</v>
      </c>
      <c r="S81">
        <f t="shared" si="7"/>
        <v>0</v>
      </c>
      <c r="T81">
        <f t="shared" si="8"/>
        <v>0</v>
      </c>
      <c r="U81">
        <f t="shared" si="9"/>
        <v>0</v>
      </c>
      <c r="V81">
        <f t="shared" si="10"/>
        <v>0</v>
      </c>
    </row>
    <row r="82" spans="3:22">
      <c r="R82">
        <f t="shared" si="6"/>
        <v>0</v>
      </c>
      <c r="S82">
        <f t="shared" si="7"/>
        <v>0</v>
      </c>
      <c r="T82">
        <f t="shared" si="8"/>
        <v>0</v>
      </c>
      <c r="U82">
        <f t="shared" si="9"/>
        <v>0</v>
      </c>
      <c r="V82">
        <f t="shared" si="10"/>
        <v>0</v>
      </c>
    </row>
    <row r="83" spans="3:22">
      <c r="R83">
        <f t="shared" si="6"/>
        <v>0</v>
      </c>
      <c r="S83">
        <f t="shared" si="7"/>
        <v>0</v>
      </c>
      <c r="T83">
        <f t="shared" si="8"/>
        <v>0</v>
      </c>
      <c r="U83">
        <f t="shared" si="9"/>
        <v>0</v>
      </c>
      <c r="V83">
        <f t="shared" si="10"/>
        <v>0</v>
      </c>
    </row>
    <row r="84" spans="3:22">
      <c r="R84">
        <f t="shared" si="6"/>
        <v>0</v>
      </c>
      <c r="S84">
        <f t="shared" si="7"/>
        <v>0</v>
      </c>
      <c r="T84">
        <f t="shared" si="8"/>
        <v>0</v>
      </c>
      <c r="U84">
        <f t="shared" si="9"/>
        <v>0</v>
      </c>
      <c r="V84">
        <f t="shared" si="10"/>
        <v>0</v>
      </c>
    </row>
    <row r="85" spans="3:22">
      <c r="R85">
        <f t="shared" si="6"/>
        <v>0</v>
      </c>
      <c r="S85">
        <f t="shared" si="7"/>
        <v>0</v>
      </c>
      <c r="T85">
        <f t="shared" si="8"/>
        <v>0</v>
      </c>
      <c r="U85">
        <f t="shared" si="9"/>
        <v>0</v>
      </c>
      <c r="V85">
        <f t="shared" si="10"/>
        <v>0</v>
      </c>
    </row>
    <row r="86" spans="3:22">
      <c r="R86">
        <f t="shared" si="6"/>
        <v>0</v>
      </c>
      <c r="S86">
        <f t="shared" si="7"/>
        <v>0</v>
      </c>
      <c r="T86">
        <f t="shared" si="8"/>
        <v>0</v>
      </c>
      <c r="U86">
        <f t="shared" si="9"/>
        <v>0</v>
      </c>
      <c r="V86">
        <f t="shared" si="10"/>
        <v>0</v>
      </c>
    </row>
    <row r="87" spans="3:22">
      <c r="R87">
        <f t="shared" si="6"/>
        <v>0</v>
      </c>
      <c r="S87">
        <f t="shared" si="7"/>
        <v>0</v>
      </c>
      <c r="T87">
        <f t="shared" si="8"/>
        <v>0</v>
      </c>
      <c r="U87">
        <f t="shared" si="9"/>
        <v>0</v>
      </c>
      <c r="V87">
        <f t="shared" si="10"/>
        <v>0</v>
      </c>
    </row>
    <row r="88" spans="3:22">
      <c r="R88">
        <f t="shared" si="6"/>
        <v>0</v>
      </c>
      <c r="S88">
        <f t="shared" si="7"/>
        <v>0</v>
      </c>
      <c r="T88">
        <f t="shared" si="8"/>
        <v>0</v>
      </c>
      <c r="U88">
        <f t="shared" si="9"/>
        <v>0</v>
      </c>
      <c r="V88">
        <f t="shared" si="10"/>
        <v>0</v>
      </c>
    </row>
    <row r="90" spans="3:22">
      <c r="C90" t="s">
        <v>30</v>
      </c>
      <c r="D90">
        <f t="shared" ref="D90:N90" si="11">AVERAGE(D2:D88)</f>
        <v>15.771428571428572</v>
      </c>
      <c r="E90">
        <f t="shared" si="11"/>
        <v>17.5</v>
      </c>
      <c r="F90">
        <f t="shared" si="11"/>
        <v>16.617647058823529</v>
      </c>
      <c r="G90" t="e">
        <f t="shared" si="11"/>
        <v>#DIV/0!</v>
      </c>
      <c r="H90" t="e">
        <f t="shared" si="11"/>
        <v>#DIV/0!</v>
      </c>
      <c r="I90" t="e">
        <f t="shared" si="11"/>
        <v>#DIV/0!</v>
      </c>
      <c r="J90" t="e">
        <f t="shared" si="11"/>
        <v>#DIV/0!</v>
      </c>
      <c r="K90" t="e">
        <f t="shared" si="11"/>
        <v>#DIV/0!</v>
      </c>
      <c r="L90">
        <f t="shared" si="11"/>
        <v>95.277777777777771</v>
      </c>
      <c r="M90">
        <f t="shared" si="11"/>
        <v>95.13513513513513</v>
      </c>
      <c r="N90" t="e">
        <f t="shared" si="11"/>
        <v>#DIV/0!</v>
      </c>
    </row>
    <row r="91" spans="3:22">
      <c r="C91" t="s">
        <v>31</v>
      </c>
      <c r="D91">
        <v>15</v>
      </c>
      <c r="E91">
        <v>18</v>
      </c>
      <c r="F91">
        <v>17</v>
      </c>
    </row>
    <row r="92" spans="3:22">
      <c r="C92" t="s">
        <v>33</v>
      </c>
      <c r="D92">
        <v>12</v>
      </c>
      <c r="E92">
        <v>13</v>
      </c>
      <c r="F92">
        <v>13</v>
      </c>
    </row>
    <row r="93" spans="3:22" s="25" customFormat="1">
      <c r="C93" s="25" t="s">
        <v>24</v>
      </c>
      <c r="E93" s="25">
        <f>COUNTIF(R2:R88,"&gt;0")</f>
        <v>21</v>
      </c>
      <c r="F93" s="25">
        <f>COUNTIF(S2:S88,"&gt;0")</f>
        <v>13</v>
      </c>
      <c r="G93" s="25">
        <f>COUNTIF(T2:T88,"&gt;0")</f>
        <v>0</v>
      </c>
      <c r="H93" s="25">
        <f>COUNTIF(U2:U88,"&gt;0")</f>
        <v>0</v>
      </c>
      <c r="I93" s="25">
        <f>COUNTIF(V2:V88,"&gt;0")</f>
        <v>0</v>
      </c>
      <c r="P93" s="27"/>
    </row>
    <row r="94" spans="3:22" s="3" customFormat="1">
      <c r="C94" s="3" t="s">
        <v>25</v>
      </c>
      <c r="E94" s="3">
        <f>COUNTIF(R2:R88,"&lt;0")</f>
        <v>11</v>
      </c>
      <c r="F94" s="3">
        <f t="shared" ref="F94:I94" si="12">COUNTIF(S2:S88,"&lt;0")</f>
        <v>15</v>
      </c>
      <c r="G94" s="3">
        <f t="shared" si="12"/>
        <v>34</v>
      </c>
      <c r="H94" s="3">
        <f t="shared" si="12"/>
        <v>0</v>
      </c>
      <c r="I94" s="3">
        <f t="shared" si="12"/>
        <v>0</v>
      </c>
      <c r="P94" s="28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D3" sqref="D3"/>
    </sheetView>
  </sheetViews>
  <sheetFormatPr defaultRowHeight="15"/>
  <cols>
    <col min="1" max="1" width="2.5703125" customWidth="1"/>
    <col min="2" max="2" width="11.28515625" customWidth="1"/>
    <col min="3" max="8" width="10.7109375" customWidth="1"/>
    <col min="9" max="9" width="10" customWidth="1"/>
    <col min="10" max="10" width="6.85546875" customWidth="1"/>
  </cols>
  <sheetData>
    <row r="1" spans="1:10" ht="20.25" customHeight="1">
      <c r="A1" s="37" t="s">
        <v>98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1.25" customHeight="1" thickBot="1">
      <c r="B2" s="3"/>
      <c r="C2" s="2"/>
    </row>
    <row r="3" spans="1:10" ht="16.5" thickBot="1">
      <c r="B3" s="4" t="s">
        <v>20</v>
      </c>
      <c r="C3" s="8">
        <v>152</v>
      </c>
      <c r="D3" s="9"/>
      <c r="E3" s="10"/>
      <c r="F3" s="6" t="s">
        <v>22</v>
      </c>
      <c r="G3" s="18">
        <f>VLOOKUP(KARNE!C3,BİLGİ!A1:N94,12,FALSE)</f>
        <v>100</v>
      </c>
      <c r="I3" s="38"/>
      <c r="J3" s="38"/>
    </row>
    <row r="4" spans="1:10" ht="17.25" customHeight="1" thickBot="1">
      <c r="B4" s="4" t="s">
        <v>21</v>
      </c>
      <c r="C4" s="10" t="str">
        <f>VLOOKUP(KARNE!C3,BİLGİ!A1:N94,3,FALSE)</f>
        <v>ALEYNA KÖKTEN</v>
      </c>
      <c r="D4" s="10"/>
      <c r="E4" s="10"/>
      <c r="F4" s="7" t="s">
        <v>23</v>
      </c>
      <c r="G4" s="18">
        <f>VLOOKUP(KARNE!C3,BİLGİ!A1:N94,13,FALSE)</f>
        <v>100</v>
      </c>
      <c r="I4" s="39"/>
      <c r="J4" s="39"/>
    </row>
    <row r="5" spans="1:10" ht="16.5" thickBot="1">
      <c r="B5" s="4" t="s">
        <v>14</v>
      </c>
      <c r="C5" s="8" t="str">
        <f>VLOOKUP(KARNE!C3,BİLGİ!A1:N94,2,FALSE)</f>
        <v>7A</v>
      </c>
      <c r="D5" s="9"/>
      <c r="E5" s="9"/>
      <c r="F5" s="7" t="s">
        <v>106</v>
      </c>
      <c r="G5" s="18">
        <f>VLOOKUP(KARNE!C3,BİLGİ!A1:N94,14,FALSE)</f>
        <v>0</v>
      </c>
    </row>
    <row r="6" spans="1:10" ht="10.5" customHeight="1" thickBot="1">
      <c r="B6" s="3"/>
      <c r="C6" s="2"/>
    </row>
    <row r="7" spans="1:10">
      <c r="B7" s="5" t="s">
        <v>104</v>
      </c>
      <c r="C7" s="5" t="s">
        <v>105</v>
      </c>
      <c r="D7" s="5" t="s">
        <v>104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</row>
    <row r="8" spans="1:10" s="13" customFormat="1" ht="16.5" thickBot="1">
      <c r="B8" s="12">
        <f>VLOOKUP(KARNE!C3,BİLGİ!A1:N88,4,FALSE)</f>
        <v>20</v>
      </c>
      <c r="C8" s="12">
        <f>VLOOKUP(KARNE!C3,BİLGİ!A1:N88,5,FALSE)</f>
        <v>20</v>
      </c>
      <c r="D8" s="12">
        <f>VLOOKUP(KARNE!C3,BİLGİ!A1:N88,6,FALSE)</f>
        <v>20</v>
      </c>
      <c r="E8" s="12">
        <f>VLOOKUP(KARNE!C3,BİLGİ!A1:N88,7,FALSE)</f>
        <v>0</v>
      </c>
      <c r="F8" s="12">
        <f>VLOOKUP(KARNE!C3,BİLGİ!A1:N88,8,FALSE)</f>
        <v>0</v>
      </c>
      <c r="G8" s="12">
        <f>VLOOKUP(KARNE!C3,BİLGİ!A1:N88,9,FALSE)</f>
        <v>0</v>
      </c>
      <c r="H8" s="14">
        <f>VLOOKUP(KARNE!C3,BİLGİ!A1:N88,10,FALSE)</f>
        <v>0</v>
      </c>
      <c r="I8" s="12">
        <f>VLOOKUP(KARNE!C3,BİLGİ!A1:N88,11,FALSE)</f>
        <v>0</v>
      </c>
    </row>
    <row r="9" spans="1:10" s="17" customFormat="1">
      <c r="B9" s="15">
        <f>BİLGİ!D90</f>
        <v>15.771428571428572</v>
      </c>
      <c r="C9" s="16">
        <f>BİLGİ!E90</f>
        <v>17.5</v>
      </c>
      <c r="D9" s="15">
        <f>BİLGİ!F90</f>
        <v>16.617647058823529</v>
      </c>
      <c r="E9" s="16" t="e">
        <f>BİLGİ!G90</f>
        <v>#DIV/0!</v>
      </c>
      <c r="F9" s="15" t="e">
        <f>BİLGİ!H90</f>
        <v>#DIV/0!</v>
      </c>
      <c r="G9" s="16" t="e">
        <f>BİLGİ!I90</f>
        <v>#DIV/0!</v>
      </c>
      <c r="H9" s="15" t="e">
        <f>BİLGİ!J90</f>
        <v>#DIV/0!</v>
      </c>
      <c r="I9" s="16" t="e">
        <f>BİLGİ!K90</f>
        <v>#DIV/0!</v>
      </c>
    </row>
    <row r="10" spans="1:10">
      <c r="B10" s="3"/>
      <c r="C10" s="2"/>
    </row>
    <row r="11" spans="1:10">
      <c r="B11" s="3"/>
      <c r="C11" s="2"/>
    </row>
    <row r="12" spans="1:10">
      <c r="B12" s="3"/>
      <c r="C12" s="2"/>
    </row>
    <row r="13" spans="1:10">
      <c r="B13" s="3"/>
      <c r="C13" s="2"/>
    </row>
    <row r="14" spans="1:10">
      <c r="B14" s="3"/>
      <c r="C14" s="2"/>
    </row>
    <row r="15" spans="1:10">
      <c r="B15" s="3"/>
      <c r="C15" s="2"/>
    </row>
    <row r="16" spans="1:10">
      <c r="B16" s="3"/>
      <c r="C16" s="2"/>
    </row>
    <row r="17" spans="1:10">
      <c r="B17" s="3"/>
      <c r="C17" s="2"/>
    </row>
    <row r="18" spans="1:10">
      <c r="B18" s="3"/>
      <c r="C18" s="2"/>
    </row>
    <row r="24" spans="1:10" ht="20.25" customHeight="1">
      <c r="B24" s="9"/>
    </row>
    <row r="25" spans="1:10" ht="27.75" customHeight="1">
      <c r="H25" s="36" t="s">
        <v>107</v>
      </c>
      <c r="I25" s="36"/>
    </row>
    <row r="26" spans="1:10" ht="24.75" customHeight="1"/>
    <row r="27" spans="1:10" ht="21">
      <c r="A27" s="37" t="s">
        <v>98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ht="9.75" customHeight="1" thickBot="1">
      <c r="B28" s="3"/>
      <c r="C28" s="2"/>
      <c r="I28" s="30"/>
      <c r="J28" s="30"/>
    </row>
    <row r="29" spans="1:10" ht="16.5" thickBot="1">
      <c r="B29" s="4" t="s">
        <v>20</v>
      </c>
      <c r="C29" s="11">
        <v>162</v>
      </c>
      <c r="D29" s="9"/>
      <c r="E29" s="10"/>
      <c r="F29" s="6" t="s">
        <v>22</v>
      </c>
      <c r="G29" s="18">
        <f>VLOOKUP(C29,BİLGİ!A2:N88,12,FALSE)</f>
        <v>100</v>
      </c>
      <c r="I29" s="38"/>
      <c r="J29" s="38"/>
    </row>
    <row r="30" spans="1:10" ht="18.75" customHeight="1" thickBot="1">
      <c r="B30" s="4" t="s">
        <v>21</v>
      </c>
      <c r="C30" s="10" t="str">
        <f>VLOOKUP(C29,BİLGİ!A2:N88,3,FALSE)</f>
        <v>HAKAN ÖMÜRBEK</v>
      </c>
      <c r="D30" s="10"/>
      <c r="E30" s="10"/>
      <c r="F30" s="7" t="s">
        <v>23</v>
      </c>
      <c r="G30" s="18">
        <f>VLOOKUP(C29,BİLGİ!A2:N88,13,FALSE)</f>
        <v>100</v>
      </c>
      <c r="I30" s="39"/>
      <c r="J30" s="39"/>
    </row>
    <row r="31" spans="1:10" ht="16.5" thickBot="1">
      <c r="B31" s="4" t="s">
        <v>14</v>
      </c>
      <c r="C31" s="11" t="str">
        <f>VLOOKUP(C29,BİLGİ!A2:N88,2,FALSE)</f>
        <v>7A</v>
      </c>
      <c r="D31" s="9"/>
      <c r="E31" s="9"/>
      <c r="F31" s="7" t="s">
        <v>106</v>
      </c>
      <c r="G31" s="18">
        <f>VLOOKUP(C29,BİLGİ!A2:N88,14,FALSE)</f>
        <v>0</v>
      </c>
    </row>
    <row r="32" spans="1:10" ht="15.75" thickBot="1">
      <c r="B32" s="3"/>
      <c r="C32" s="2"/>
    </row>
    <row r="33" spans="2:9" ht="15.75" customHeight="1">
      <c r="B33" s="5" t="s">
        <v>104</v>
      </c>
      <c r="C33" s="5" t="s">
        <v>105</v>
      </c>
      <c r="D33" s="5" t="s">
        <v>104</v>
      </c>
      <c r="E33" s="5" t="s">
        <v>15</v>
      </c>
      <c r="F33" s="5" t="s">
        <v>16</v>
      </c>
      <c r="G33" s="5" t="s">
        <v>17</v>
      </c>
      <c r="H33" s="5" t="s">
        <v>18</v>
      </c>
      <c r="I33" s="5" t="s">
        <v>19</v>
      </c>
    </row>
    <row r="34" spans="2:9" s="19" customFormat="1" ht="15.75" thickBot="1">
      <c r="B34" s="20">
        <f>VLOOKUP(C29,BİLGİ!A2:N88,4,FALSE)</f>
        <v>18</v>
      </c>
      <c r="C34" s="21">
        <f>VLOOKUP(C29,BİLGİ!A2:N88,5,FALSE)</f>
        <v>19</v>
      </c>
      <c r="D34" s="21">
        <f>VLOOKUP(C29,BİLGİ!A2:N88,6,FALSE)</f>
        <v>20</v>
      </c>
      <c r="E34" s="21">
        <f>VLOOKUP(C29,BİLGİ!A2:N88,7,FALSE)</f>
        <v>0</v>
      </c>
      <c r="F34" s="21">
        <f>VLOOKUP(C29,BİLGİ!A2:N88,8,FALSE)</f>
        <v>0</v>
      </c>
      <c r="G34" s="21">
        <f>VLOOKUP(C29,BİLGİ!A2:N88,9,FALSE)</f>
        <v>0</v>
      </c>
      <c r="H34" s="21">
        <f>VLOOKUP(C29,BİLGİ!A2:N88,10,FALSE)</f>
        <v>0</v>
      </c>
      <c r="I34" s="22">
        <f>VLOOKUP(C29,BİLGİ!A2:N88,11,FALSE)</f>
        <v>0</v>
      </c>
    </row>
    <row r="35" spans="2:9" s="17" customFormat="1">
      <c r="B35" s="23">
        <f>BİLGİ!D90</f>
        <v>15.771428571428572</v>
      </c>
      <c r="C35" s="24">
        <f>BİLGİ!E90</f>
        <v>17.5</v>
      </c>
      <c r="D35" s="23">
        <f>BİLGİ!F90</f>
        <v>16.617647058823529</v>
      </c>
      <c r="E35" s="24" t="e">
        <f>BİLGİ!G90</f>
        <v>#DIV/0!</v>
      </c>
      <c r="F35" s="23" t="e">
        <f>BİLGİ!H90</f>
        <v>#DIV/0!</v>
      </c>
      <c r="G35" s="24" t="e">
        <f>BİLGİ!I90</f>
        <v>#DIV/0!</v>
      </c>
      <c r="H35" s="23" t="e">
        <f>BİLGİ!J90</f>
        <v>#DIV/0!</v>
      </c>
      <c r="I35" s="24" t="e">
        <f>BİLGİ!K90</f>
        <v>#DIV/0!</v>
      </c>
    </row>
    <row r="48" spans="2:9" ht="18" customHeight="1"/>
    <row r="50" spans="2:9" ht="21" customHeight="1">
      <c r="B50" s="9"/>
    </row>
    <row r="51" spans="2:9" ht="1.5" customHeight="1"/>
    <row r="52" spans="2:9" ht="33" customHeight="1">
      <c r="H52" s="36" t="s">
        <v>97</v>
      </c>
      <c r="I52" s="36"/>
    </row>
  </sheetData>
  <mergeCells count="8">
    <mergeCell ref="H52:I52"/>
    <mergeCell ref="A1:J1"/>
    <mergeCell ref="A27:J27"/>
    <mergeCell ref="H25:I25"/>
    <mergeCell ref="I3:J3"/>
    <mergeCell ref="I4:J4"/>
    <mergeCell ref="I29:J29"/>
    <mergeCell ref="I30:J30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BİLGİ</vt:lpstr>
      <vt:lpstr>KARNE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2018-01-12T18:38:50Z</dcterms:modified>
</cp:coreProperties>
</file>